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mpieza aquí" sheetId="1" state="visible" r:id="rId1"/>
    <sheet name="Cuenta de ganancias" sheetId="2" state="visible" r:id="rId2"/>
    <sheet name="Cotización atrasos" sheetId="3" state="visible" r:id="rId3"/>
    <sheet name="Carta de servicios" sheetId="4" state="visible" r:id="rId4"/>
    <sheet name="Mensajes al cliente" sheetId="5" state="visible" r:id="rId5"/>
    <sheet name="Cuadre" sheetId="6" state="visible" r:id="rId6"/>
    <sheet name="Control mensual"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quot;$&quot;#,##0"/>
    <numFmt numFmtId="166" formatCode="#,##0.0"/>
    <numFmt numFmtId="167" formatCode="&quot;$&quot;#,##0.00"/>
  </numFmts>
  <fonts count="16">
    <font>
      <name val="Calibri"/>
      <family val="2"/>
      <color theme="1"/>
      <sz val="11"/>
      <scheme val="minor"/>
    </font>
    <font>
      <name val="Calibri"/>
      <b val="1"/>
      <color rgb="00FFFFFF"/>
      <sz val="18"/>
    </font>
    <font>
      <i val="1"/>
      <color rgb="0066748C"/>
      <sz val="10.5"/>
    </font>
    <font>
      <b val="1"/>
      <color rgb="000B1322"/>
      <sz val="12.5"/>
    </font>
    <font>
      <b val="1"/>
      <color rgb="001A75BC"/>
      <u val="single"/>
    </font>
    <font>
      <b val="1"/>
      <color rgb="000F766E"/>
    </font>
    <font>
      <color rgb="0066748C"/>
      <sz val="9"/>
    </font>
    <font>
      <color rgb="000B1322"/>
      <sz val="11"/>
    </font>
    <font>
      <b val="1"/>
      <color rgb="001A75BC"/>
      <sz val="11.5"/>
    </font>
    <font>
      <i val="1"/>
      <color rgb="0066748C"/>
      <sz val="9.5"/>
    </font>
    <font>
      <b val="1"/>
      <color rgb="000F766E"/>
      <sz val="11.5"/>
    </font>
    <font>
      <b val="1"/>
      <color rgb="000F766E"/>
      <sz val="14"/>
    </font>
    <font>
      <b val="1"/>
      <color rgb="000B1322"/>
    </font>
    <font>
      <color rgb="0066748C"/>
      <sz val="10"/>
    </font>
    <font>
      <b val="1"/>
      <color rgb="00FFFFFF"/>
      <sz val="10"/>
    </font>
    <font>
      <b val="1"/>
      <color rgb="00FFFFFF"/>
    </font>
  </fonts>
  <fills count="8">
    <fill>
      <patternFill/>
    </fill>
    <fill>
      <patternFill patternType="gray125"/>
    </fill>
    <fill>
      <patternFill patternType="solid">
        <fgColor rgb="000B1322"/>
      </patternFill>
    </fill>
    <fill>
      <patternFill patternType="solid">
        <fgColor rgb="00E9F2FB"/>
      </patternFill>
    </fill>
    <fill>
      <patternFill patternType="solid">
        <fgColor rgb="00FFF6CC"/>
      </patternFill>
    </fill>
    <fill>
      <patternFill patternType="solid">
        <fgColor rgb="00E4F6F2"/>
      </patternFill>
    </fill>
    <fill>
      <patternFill patternType="solid">
        <fgColor rgb="001A75BC"/>
      </patternFill>
    </fill>
    <fill>
      <patternFill patternType="solid">
        <fgColor rgb="000F766E"/>
      </patternFill>
    </fill>
  </fills>
  <borders count="4">
    <border>
      <left/>
      <right/>
      <top/>
      <bottom/>
      <diagonal/>
    </border>
    <border>
      <bottom style="medium">
        <color rgb="000F766E"/>
      </bottom>
    </border>
    <border>
      <left style="thin">
        <color rgb="00C9D3E1"/>
      </left>
      <right style="thin">
        <color rgb="00C9D3E1"/>
      </right>
      <top style="thin">
        <color rgb="00C9D3E1"/>
      </top>
      <bottom style="thin">
        <color rgb="00C9D3E1"/>
      </bottom>
    </border>
    <border>
      <bottom style="thin">
        <color rgb="000B1322"/>
      </bottom>
    </border>
  </borders>
  <cellStyleXfs count="1">
    <xf numFmtId="0" fontId="0" fillId="0" borderId="0"/>
  </cellStyleXfs>
  <cellXfs count="50">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indent="1"/>
    </xf>
    <xf numFmtId="0" fontId="3" fillId="0" borderId="1" pivotButton="0" quotePrefix="0" xfId="0"/>
    <xf numFmtId="0" fontId="0" fillId="0" borderId="1" pivotButton="0" quotePrefix="0" xfId="0"/>
    <xf numFmtId="0" fontId="4" fillId="0" borderId="0" pivotButton="0" quotePrefix="0" xfId="0"/>
    <xf numFmtId="0" fontId="0" fillId="0" borderId="0" applyAlignment="1" pivotButton="0" quotePrefix="0" xfId="0">
      <alignment vertical="center" wrapText="1"/>
    </xf>
    <xf numFmtId="0" fontId="5" fillId="0" borderId="0" applyAlignment="1" pivotButton="0" quotePrefix="0" xfId="0">
      <alignment horizontal="right"/>
    </xf>
    <xf numFmtId="0" fontId="0" fillId="0" borderId="0" applyAlignment="1" pivotButton="0" quotePrefix="0" xfId="0">
      <alignment wrapText="1"/>
    </xf>
    <xf numFmtId="0" fontId="4" fillId="3" borderId="0" applyAlignment="1" pivotButton="0" quotePrefix="0" xfId="0">
      <alignment vertical="center" wrapText="1" indent="1"/>
    </xf>
    <xf numFmtId="0" fontId="0" fillId="3" borderId="0" pivotButton="0" quotePrefix="0" xfId="0"/>
    <xf numFmtId="0" fontId="6" fillId="0" borderId="0" pivotButton="0" quotePrefix="0" xfId="0"/>
    <xf numFmtId="0" fontId="7" fillId="0" borderId="0" applyAlignment="1" pivotButton="0" quotePrefix="0" xfId="0">
      <alignment vertical="center" wrapText="1" indent="1"/>
    </xf>
    <xf numFmtId="3" fontId="8" fillId="4" borderId="2" applyAlignment="1" pivotButton="0" quotePrefix="0" xfId="0">
      <alignment horizontal="right" vertical="center"/>
    </xf>
    <xf numFmtId="0" fontId="9" fillId="0" borderId="0" applyAlignment="1" pivotButton="0" quotePrefix="0" xfId="0">
      <alignment vertical="center" wrapText="1"/>
    </xf>
    <xf numFmtId="164" fontId="8" fillId="4" borderId="2" applyAlignment="1" pivotButton="0" quotePrefix="0" xfId="0">
      <alignment horizontal="right" vertical="center"/>
    </xf>
    <xf numFmtId="165" fontId="8" fillId="4" borderId="2" applyAlignment="1" pivotButton="0" quotePrefix="0" xfId="0">
      <alignment horizontal="right" vertical="center"/>
    </xf>
    <xf numFmtId="3" fontId="10" fillId="5" borderId="2" applyAlignment="1" pivotButton="0" quotePrefix="0" xfId="0">
      <alignment horizontal="right" vertical="center"/>
    </xf>
    <xf numFmtId="166" fontId="10" fillId="5" borderId="2" applyAlignment="1" pivotButton="0" quotePrefix="0" xfId="0">
      <alignment horizontal="right" vertical="center"/>
    </xf>
    <xf numFmtId="165" fontId="11" fillId="5" borderId="2" applyAlignment="1" pivotButton="0" quotePrefix="0" xfId="0">
      <alignment horizontal="right" vertical="center"/>
    </xf>
    <xf numFmtId="164" fontId="10" fillId="5" borderId="2" applyAlignment="1" pivotButton="0" quotePrefix="0" xfId="0">
      <alignment horizontal="right" vertical="center"/>
    </xf>
    <xf numFmtId="0" fontId="12" fillId="0" borderId="0" applyAlignment="1" pivotButton="0" quotePrefix="0" xfId="0">
      <alignment wrapText="1" indent="1"/>
    </xf>
    <xf numFmtId="0" fontId="8" fillId="4" borderId="2" applyAlignment="1" pivotButton="0" quotePrefix="0" xfId="0">
      <alignment horizontal="left"/>
    </xf>
    <xf numFmtId="9" fontId="8" fillId="4" borderId="2" applyAlignment="1" pivotButton="0" quotePrefix="0" xfId="0">
      <alignment horizontal="right" vertical="center"/>
    </xf>
    <xf numFmtId="0" fontId="9" fillId="0" borderId="0" pivotButton="0" quotePrefix="0" xfId="0"/>
    <xf numFmtId="0" fontId="12" fillId="0" borderId="1" applyAlignment="1" pivotButton="0" quotePrefix="0" xfId="0">
      <alignment horizontal="right"/>
    </xf>
    <xf numFmtId="165" fontId="10" fillId="5" borderId="2" applyAlignment="1" pivotButton="0" quotePrefix="0" xfId="0">
      <alignment horizontal="right" vertical="center"/>
    </xf>
    <xf numFmtId="9" fontId="10" fillId="5" borderId="2" applyAlignment="1" pivotButton="0" quotePrefix="0" xfId="0">
      <alignment horizontal="right" vertical="center"/>
    </xf>
    <xf numFmtId="9" fontId="11" fillId="5" borderId="2" applyAlignment="1" pivotButton="0" quotePrefix="0" xfId="0">
      <alignment horizontal="right" vertical="center"/>
    </xf>
    <xf numFmtId="0" fontId="10" fillId="5" borderId="2" applyAlignment="1" pivotButton="0" quotePrefix="0" xfId="0">
      <alignment horizontal="left"/>
    </xf>
    <xf numFmtId="3" fontId="10" fillId="5" borderId="2" applyAlignment="1" pivotButton="0" quotePrefix="0" xfId="0">
      <alignment horizontal="left"/>
    </xf>
    <xf numFmtId="165" fontId="10" fillId="5" borderId="2" applyAlignment="1" pivotButton="0" quotePrefix="0" xfId="0">
      <alignment horizontal="left"/>
    </xf>
    <xf numFmtId="0" fontId="0" fillId="0" borderId="0" applyAlignment="1" pivotButton="0" quotePrefix="0" xfId="0">
      <alignment vertical="top" wrapText="1" indent="1"/>
    </xf>
    <xf numFmtId="0" fontId="13" fillId="0" borderId="0" pivotButton="0" quotePrefix="0" xfId="0"/>
    <xf numFmtId="0" fontId="0" fillId="0" borderId="3" pivotButton="0" quotePrefix="0" xfId="0"/>
    <xf numFmtId="0" fontId="12" fillId="0" borderId="0" applyAlignment="1" pivotButton="0" quotePrefix="0" xfId="0">
      <alignment vertical="top" wrapText="1"/>
    </xf>
    <xf numFmtId="0" fontId="0" fillId="0" borderId="2" applyAlignment="1" pivotButton="0" quotePrefix="0" xfId="0">
      <alignment vertical="top" wrapText="1"/>
    </xf>
    <xf numFmtId="0" fontId="0" fillId="3" borderId="2" applyAlignment="1" pivotButton="0" quotePrefix="0" xfId="0">
      <alignment vertical="top" wrapText="1"/>
    </xf>
    <xf numFmtId="0" fontId="14" fillId="6" borderId="2" applyAlignment="1" pivotButton="0" quotePrefix="0" xfId="0">
      <alignment horizontal="center" vertical="center" wrapText="1"/>
    </xf>
    <xf numFmtId="0" fontId="14" fillId="7" borderId="2" applyAlignment="1" pivotButton="0" quotePrefix="0" xfId="0">
      <alignment horizontal="center" vertical="center" wrapText="1"/>
    </xf>
    <xf numFmtId="0" fontId="0" fillId="4" borderId="2" pivotButton="0" quotePrefix="0" xfId="0"/>
    <xf numFmtId="167" fontId="0" fillId="4" borderId="2" pivotButton="0" quotePrefix="0" xfId="0"/>
    <xf numFmtId="0" fontId="0" fillId="5" borderId="2" applyAlignment="1" pivotButton="0" quotePrefix="0" xfId="0">
      <alignment horizontal="center"/>
    </xf>
    <xf numFmtId="167" fontId="0" fillId="5" borderId="2" applyAlignment="1" pivotButton="0" quotePrefix="0" xfId="0">
      <alignment horizontal="right"/>
    </xf>
    <xf numFmtId="0" fontId="0" fillId="5" borderId="2" applyAlignment="1" pivotButton="0" quotePrefix="0" xfId="0">
      <alignment horizontal="right" wrapText="1"/>
    </xf>
    <xf numFmtId="0" fontId="0" fillId="5" borderId="2" applyAlignment="1" pivotButton="0" quotePrefix="0" xfId="0">
      <alignment horizontal="center" wrapText="1"/>
    </xf>
    <xf numFmtId="0" fontId="15" fillId="2" borderId="0" pivotButton="0" quotePrefix="0" xfId="0"/>
    <xf numFmtId="0" fontId="15" fillId="2" borderId="0" applyAlignment="1" pivotButton="0" quotePrefix="0" xfId="0">
      <alignment horizontal="center"/>
    </xf>
    <xf numFmtId="0" fontId="0" fillId="0" borderId="2" applyAlignment="1" pivotButton="0" quotePrefix="0" xfId="0">
      <alignment horizontal="center"/>
    </xf>
  </cellXfs>
  <cellStyles count="1">
    <cellStyle name="Normal" xfId="0" builtinId="0" hidden="0"/>
  </cellStyles>
  <dxfs count="7">
    <dxf>
      <font>
        <b val="1"/>
        <color rgb="00166534"/>
      </font>
      <fill>
        <patternFill patternType="solid">
          <fgColor rgb="00DCF5E3"/>
        </patternFill>
      </fill>
    </dxf>
    <dxf>
      <font>
        <b val="1"/>
        <color rgb="00B42318"/>
      </font>
      <fill>
        <patternFill patternType="solid">
          <fgColor rgb="00FDE2DC"/>
        </patternFill>
      </fill>
    </dxf>
    <dxf>
      <font>
        <color rgb="00B42318"/>
      </font>
    </dxf>
    <dxf>
      <font>
        <b val="1"/>
        <color rgb="000B1322"/>
      </font>
      <fill>
        <patternFill patternType="solid">
          <fgColor rgb="00FDE2DC"/>
        </patternFill>
      </fill>
    </dxf>
    <dxf>
      <font>
        <b val="1"/>
        <color rgb="000B1322"/>
      </font>
      <fill>
        <patternFill patternType="solid">
          <fgColor rgb="00FFF6CC"/>
        </patternFill>
      </fill>
    </dxf>
    <dxf>
      <font>
        <b val="1"/>
        <color rgb="000B1322"/>
      </font>
      <fill>
        <patternFill patternType="solid">
          <fgColor rgb="00E4F6F2"/>
        </patternFill>
      </fill>
    </dxf>
    <dxf>
      <font>
        <b val="1"/>
        <color rgb="000B1322"/>
      </font>
      <fill>
        <patternFill patternType="solid">
          <fgColor rgb="00DC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uenta de ganancias'!A1" TargetMode="External" Id="rId1" /><Relationship Type="http://schemas.openxmlformats.org/officeDocument/2006/relationships/hyperlink" Target="#'Cotizaci&#243;n atrasos'!A1" TargetMode="External" Id="rId2" /><Relationship Type="http://schemas.openxmlformats.org/officeDocument/2006/relationships/hyperlink" Target="#'Carta de servicios'!A1" TargetMode="External" Id="rId3" /><Relationship Type="http://schemas.openxmlformats.org/officeDocument/2006/relationships/hyperlink" Target="#'Mensajes al cliente'!A1" TargetMode="External" Id="rId4" /><Relationship Type="http://schemas.openxmlformats.org/officeDocument/2006/relationships/hyperlink" Target="#'Cuadre'!A1" TargetMode="External" Id="rId5" /><Relationship Type="http://schemas.openxmlformats.org/officeDocument/2006/relationships/hyperlink" Target="#'Control mensual'!A1" TargetMode="External" Id="rId6" /><Relationship Type="http://schemas.openxmlformats.org/officeDocument/2006/relationships/hyperlink" Target="https://brighti-deas.com/demo/?utm_source=toolkit&amp;utm_medium=xlsx&amp;utm_campaign=firm-toolkit" TargetMode="External" Id="rId7" /></Relationships>
</file>

<file path=xl/worksheets/_rels/sheet2.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3.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4.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5.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6.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7.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sheet1.xml><?xml version="1.0" encoding="utf-8"?>
<worksheet xmlns="http://schemas.openxmlformats.org/spreadsheetml/2006/main">
  <sheetPr>
    <tabColor rgb="001A75BC"/>
    <outlinePr summaryBelow="1" summaryRight="1"/>
    <pageSetUpPr fitToPage="1"/>
  </sheetPr>
  <dimension ref="A1:B18"/>
  <sheetViews>
    <sheetView showGridLines="0" workbookViewId="0">
      <selection activeCell="A1" sqref="A1"/>
    </sheetView>
  </sheetViews>
  <sheetFormatPr baseColWidth="8" defaultRowHeight="15"/>
  <cols>
    <col width="30" customWidth="1" min="1" max="1"/>
    <col width="90" customWidth="1" min="2" max="2"/>
  </cols>
  <sheetData>
    <row r="1" ht="38" customHeight="1">
      <c r="A1" s="1" t="inlineStr">
        <is>
          <t>El Kit de la Firma QBuddy</t>
        </is>
      </c>
      <c r="B1" s="2" t="n"/>
    </row>
    <row r="2" ht="32" customHeight="1">
      <c r="A2" s="3" t="inlineStr">
        <is>
          <t>Herramientas de trabajo para firmas contables y de impuestos. Funciona en Excel y Google Sheets. Las celdas amarillas son tus números; las verde agua se calculan solas.</t>
        </is>
      </c>
    </row>
    <row r="4" ht="24" customHeight="1">
      <c r="A4" s="4" t="inlineStr">
        <is>
          <t>Qué hay dentro</t>
        </is>
      </c>
      <c r="B4" s="5" t="n"/>
    </row>
    <row r="5" ht="32" customHeight="1">
      <c r="A5" s="6" t="inlineStr">
        <is>
          <t>Cuenta de ganancias</t>
        </is>
      </c>
      <c r="B5" s="7" t="inlineStr">
        <is>
          <t>Cuánto le cuesta a tu firma teclear estados de cuenta cada semana y cada año, y la capacidad que te quita.</t>
        </is>
      </c>
    </row>
    <row r="6" ht="32" customHeight="1">
      <c r="A6" s="6" t="inlineStr">
        <is>
          <t>Cotización atrasos</t>
        </is>
      </c>
      <c r="B6" s="7" t="inlineStr">
        <is>
          <t>Cotiza un trabajo de poner al día con seguridad: horas, costo, un precio fijo sugerido y tu margen, a mano y con QBuddy.</t>
        </is>
      </c>
    </row>
    <row r="7" ht="32" customHeight="1">
      <c r="A7" s="6" t="inlineStr">
        <is>
          <t>Carta de servicios</t>
        </is>
      </c>
      <c r="B7" s="7" t="inlineStr">
        <is>
          <t>Una carta de servicios que se llena sola con tu cotización. Un punto de partida para revisar con tu abogado.</t>
        </is>
      </c>
    </row>
    <row r="8" ht="32" customHeight="1">
      <c r="A8" s="6" t="inlineStr">
        <is>
          <t>Mensajes al cliente</t>
        </is>
      </c>
      <c r="B8" s="7" t="inlineStr">
        <is>
          <t>Mensajes listos para pedir estados de cuenta: primer pedido, recordatorio y último aviso, para correo y mensaje.</t>
        </is>
      </c>
    </row>
    <row r="9" ht="32" customHeight="1">
      <c r="A9" s="6" t="inlineStr">
        <is>
          <t>Cuadre</t>
        </is>
      </c>
      <c r="B9" s="7" t="inlineStr">
        <is>
          <t>Cuadra cada estado de cuenta con tus libros. Marca diferencias, dígitos invertidos y meses faltantes.</t>
        </is>
      </c>
    </row>
    <row r="10" ht="32" customHeight="1">
      <c r="A10" s="6" t="inlineStr">
        <is>
          <t>Control mensual</t>
        </is>
      </c>
      <c r="B10" s="7" t="inlineStr">
        <is>
          <t>Cada cliente, cada mes, de un vistazo: esperando, recibido, cuadrado, registrado.</t>
        </is>
      </c>
    </row>
    <row r="12" ht="24" customHeight="1">
      <c r="A12" s="4" t="inlineStr">
        <is>
          <t>Cómo usarlo</t>
        </is>
      </c>
      <c r="B12" s="5" t="n"/>
    </row>
    <row r="13">
      <c r="A13" s="8" t="inlineStr">
        <is>
          <t>1.</t>
        </is>
      </c>
      <c r="B13" s="9" t="inlineStr">
        <is>
          <t>Escribe tus números en las celdas amarillas. Cada valor de ejemplo es solo un punto de partida.</t>
        </is>
      </c>
    </row>
    <row r="14">
      <c r="A14" s="8" t="inlineStr">
        <is>
          <t>2.</t>
        </is>
      </c>
      <c r="B14" s="9" t="inlineStr">
        <is>
          <t>Las celdas verde agua se calculan solas. Copia el libro para cada cliente o cada temporada.</t>
        </is>
      </c>
    </row>
    <row r="15">
      <c r="A15" s="8" t="inlineStr">
        <is>
          <t>3.</t>
        </is>
      </c>
      <c r="B15" s="9" t="inlineStr">
        <is>
          <t>Comparte la Cuenta de ganancias con tus socios: es la cuenta de tu propia firma.</t>
        </is>
      </c>
    </row>
    <row r="17" ht="34" customHeight="1">
      <c r="A17" s="10" t="inlineStr">
        <is>
          <t>QBuddy hace esto en cada estado de cuenta, solo, y cuadra cada total con el banco antes de registrar en QuickBooks. Agenda una demo de 15 minutos →</t>
        </is>
      </c>
      <c r="B17" s="11" t="n"/>
    </row>
    <row r="18">
      <c r="A18" s="12" t="inlineStr">
        <is>
          <t>bright i-deas tech, LLC · (888) 463-5585 · info@brighti-deas.com · brighti-deas.com</t>
        </is>
      </c>
    </row>
  </sheetData>
  <mergeCells count="3">
    <mergeCell ref="A2:B2"/>
    <mergeCell ref="A1:B1"/>
    <mergeCell ref="A17:B17"/>
  </mergeCells>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 xmlns:r="http://schemas.openxmlformats.org/officeDocument/2006/relationships" ref="A17" r:id="rId7"/>
  </hyperlinks>
  <pageMargins left="0.75" right="0.75" top="1" bottom="1" header="0.5" footer="0.5"/>
  <pageSetup orientation="landscape" fitToHeight="1" fitToWidth="1"/>
</worksheet>
</file>

<file path=xl/worksheets/sheet2.xml><?xml version="1.0" encoding="utf-8"?>
<worksheet xmlns="http://schemas.openxmlformats.org/spreadsheetml/2006/main">
  <sheetPr>
    <tabColor rgb="000F766E"/>
    <outlinePr summaryBelow="1" summaryRight="1"/>
    <pageSetUpPr fitToPage="1"/>
  </sheetPr>
  <dimension ref="A1:C23"/>
  <sheetViews>
    <sheetView showGridLines="0" workbookViewId="0">
      <selection activeCell="A1" sqref="A1"/>
    </sheetView>
  </sheetViews>
  <sheetFormatPr baseColWidth="8" defaultRowHeight="15"/>
  <cols>
    <col width="50" customWidth="1" min="1" max="1"/>
    <col width="16" customWidth="1" min="2" max="2"/>
    <col width="46" customWidth="1" min="3" max="3"/>
  </cols>
  <sheetData>
    <row r="1" ht="38" customHeight="1">
      <c r="A1" s="1" t="inlineStr">
        <is>
          <t>Cuánto le cuesta el tecleo a tu firma</t>
        </is>
      </c>
      <c r="B1" s="2" t="n"/>
      <c r="C1" s="2" t="n"/>
    </row>
    <row r="2" ht="32" customHeight="1">
      <c r="A2" s="3" t="inlineStr">
        <is>
          <t>Tus números, tu cuenta. Cambia cualquier celda amarilla.</t>
        </is>
      </c>
    </row>
    <row r="4" ht="24" customHeight="1">
      <c r="A4" s="4" t="inlineStr">
        <is>
          <t>Tu firma</t>
        </is>
      </c>
      <c r="B4" s="5" t="n"/>
      <c r="C4" s="5" t="n"/>
    </row>
    <row r="5">
      <c r="A5" s="13" t="inlineStr">
        <is>
          <t>Clientes cuyos estados de cuenta registras</t>
        </is>
      </c>
      <c r="B5" s="14" t="n">
        <v>60</v>
      </c>
    </row>
    <row r="6">
      <c r="A6" s="13" t="inlineStr">
        <is>
          <t>Estados de cuenta por cliente al mes</t>
        </is>
      </c>
      <c r="B6" s="14" t="n">
        <v>2</v>
      </c>
      <c r="C6" s="15" t="inlineStr">
        <is>
          <t>Cheques, ahorros, tarjetas</t>
        </is>
      </c>
    </row>
    <row r="7">
      <c r="A7" s="13" t="inlineStr">
        <is>
          <t>Transacciones por estado de cuenta, en promedio</t>
        </is>
      </c>
      <c r="B7" s="14" t="n">
        <v>60</v>
      </c>
    </row>
    <row r="8">
      <c r="A8" s="13" t="inlineStr">
        <is>
          <t>Minutos para teclear y revisar una transacción</t>
        </is>
      </c>
      <c r="B8" s="16" t="n">
        <v>2</v>
      </c>
      <c r="C8" s="15" t="inlineStr">
        <is>
          <t>Tu propia estimación</t>
        </is>
      </c>
    </row>
    <row r="9">
      <c r="A9" s="13" t="inlineStr">
        <is>
          <t>Costo por hora de quien teclea, con cargas ($)</t>
        </is>
      </c>
      <c r="B9" s="17" t="n">
        <v>28</v>
      </c>
    </row>
    <row r="10">
      <c r="A10" s="13" t="inlineStr">
        <is>
          <t>Tu tarifa por hora en trabajo con clientes ($)</t>
        </is>
      </c>
      <c r="B10" s="17" t="n">
        <v>75</v>
      </c>
      <c r="C10" s="15" t="inlineStr">
        <is>
          <t>Lo que vale una hora de asesoría o revisión</t>
        </is>
      </c>
    </row>
    <row r="12" ht="24" customHeight="1">
      <c r="A12" s="4" t="inlineStr">
        <is>
          <t>Cuánto cuesta</t>
        </is>
      </c>
      <c r="B12" s="5" t="n"/>
      <c r="C12" s="5" t="n"/>
    </row>
    <row r="13">
      <c r="A13" s="13" t="inlineStr">
        <is>
          <t>Transacciones tecleadas al mes</t>
        </is>
      </c>
      <c r="B13" s="18">
        <f>B5*B6*B7</f>
        <v/>
      </c>
    </row>
    <row r="14">
      <c r="A14" s="13" t="inlineStr">
        <is>
          <t>Horas de tecleo cada semana</t>
        </is>
      </c>
      <c r="B14" s="19">
        <f>B13*12/52*B8/60</f>
        <v/>
      </c>
    </row>
    <row r="15">
      <c r="A15" s="13" t="inlineStr">
        <is>
          <t>Costo del tecleo cada semana</t>
        </is>
      </c>
      <c r="B15" s="20">
        <f>B14*B9</f>
        <v/>
      </c>
    </row>
    <row r="16">
      <c r="A16" s="13" t="inlineStr">
        <is>
          <t>Costo del tecleo cada año</t>
        </is>
      </c>
      <c r="B16" s="20">
        <f>B15*52</f>
        <v/>
      </c>
    </row>
    <row r="17">
      <c r="A17" s="13" t="inlineStr">
        <is>
          <t>Horas de tecleo cada año</t>
        </is>
      </c>
      <c r="B17" s="18">
        <f>B14*52</f>
        <v/>
      </c>
    </row>
    <row r="18">
      <c r="A18" s="13" t="inlineStr">
        <is>
          <t>Personas de tiempo completo solo tecleando (2.080 horas cada una)</t>
        </is>
      </c>
      <c r="B18" s="21">
        <f>B17/2080</f>
        <v/>
      </c>
    </row>
    <row r="19">
      <c r="A19" s="13" t="inlineStr">
        <is>
          <t>Trabajo con clientes que esas horas podrían facturar, cada semana</t>
        </is>
      </c>
      <c r="B19" s="20">
        <f>B14*B10</f>
        <v/>
      </c>
    </row>
    <row r="21" ht="34" customHeight="1">
      <c r="A21" s="22" t="inlineStr">
        <is>
          <t>QBuddy trabaja para todo tu equipo por un precio semanal que cuesta menos que un día de tecleo de una persona.</t>
        </is>
      </c>
    </row>
    <row r="23" ht="34" customHeight="1">
      <c r="A23" s="10" t="inlineStr">
        <is>
          <t>QBuddy hace esto en cada estado de cuenta, solo, y cuadra cada total con el banco antes de registrar en QuickBooks. Agenda una demo de 15 minutos →</t>
        </is>
      </c>
      <c r="B23" s="11" t="n"/>
      <c r="C23" s="11" t="n"/>
    </row>
  </sheetData>
  <mergeCells count="4">
    <mergeCell ref="A1:C1"/>
    <mergeCell ref="A23:C23"/>
    <mergeCell ref="A21:C21"/>
    <mergeCell ref="A2:C2"/>
  </mergeCells>
  <hyperlinks>
    <hyperlink xmlns:r="http://schemas.openxmlformats.org/officeDocument/2006/relationships" ref="A23" r:id="rId1"/>
  </hyperlinks>
  <pageMargins left="0.75" right="0.75" top="1" bottom="1" header="0.5" footer="0.5"/>
  <pageSetup orientation="landscape" fitToHeight="1" fitToWidth="1"/>
</worksheet>
</file>

<file path=xl/worksheets/sheet3.xml><?xml version="1.0" encoding="utf-8"?>
<worksheet xmlns="http://schemas.openxmlformats.org/spreadsheetml/2006/main">
  <sheetPr>
    <tabColor rgb="000F766E"/>
    <outlinePr summaryBelow="1" summaryRight="1"/>
    <pageSetUpPr fitToPage="1"/>
  </sheetPr>
  <dimension ref="A1:D32"/>
  <sheetViews>
    <sheetView showGridLines="0" workbookViewId="0">
      <selection activeCell="A1" sqref="A1"/>
    </sheetView>
  </sheetViews>
  <sheetFormatPr baseColWidth="8" defaultRowHeight="15"/>
  <cols>
    <col width="52" customWidth="1" min="1" max="1"/>
    <col width="18" customWidth="1" min="2" max="2"/>
    <col width="18" customWidth="1" min="3" max="3"/>
    <col width="40" customWidth="1" min="4" max="4"/>
  </cols>
  <sheetData>
    <row r="1" ht="38" customHeight="1">
      <c r="A1" s="1" t="inlineStr">
        <is>
          <t>Cotización para poner al día</t>
        </is>
      </c>
      <c r="B1" s="2" t="n"/>
      <c r="C1" s="2" t="n"/>
      <c r="D1" s="2" t="n"/>
    </row>
    <row r="2" ht="32" customHeight="1">
      <c r="A2" s="3" t="inlineStr">
        <is>
          <t>Ponle precio al trabajo antes de empezar. Cada celda amarilla es tuya para cambiar.</t>
        </is>
      </c>
    </row>
    <row r="4" ht="24" customHeight="1">
      <c r="A4" s="4" t="inlineStr">
        <is>
          <t>El trabajo</t>
        </is>
      </c>
      <c r="B4" s="5" t="n"/>
      <c r="C4" s="5" t="n"/>
      <c r="D4" s="5" t="n"/>
    </row>
    <row r="5">
      <c r="A5" s="13" t="inlineStr">
        <is>
          <t>Cliente</t>
        </is>
      </c>
      <c r="B5" s="23" t="inlineStr">
        <is>
          <t>Nombre del cliente</t>
        </is>
      </c>
    </row>
    <row r="6">
      <c r="A6" s="13" t="inlineStr">
        <is>
          <t>Cuentas bancarias y de tarjeta</t>
        </is>
      </c>
      <c r="B6" s="14" t="n">
        <v>2</v>
      </c>
    </row>
    <row r="7">
      <c r="A7" s="13" t="inlineStr">
        <is>
          <t>Meses por poner al día</t>
        </is>
      </c>
      <c r="B7" s="14" t="n">
        <v>12</v>
      </c>
    </row>
    <row r="8">
      <c r="A8" s="13" t="inlineStr">
        <is>
          <t>Transacciones por cuenta al mes, en promedio</t>
        </is>
      </c>
      <c r="B8" s="14" t="n">
        <v>80</v>
      </c>
    </row>
    <row r="9">
      <c r="A9" s="13" t="inlineStr">
        <is>
          <t>Parte de páginas escaneadas o cheques manuscritos</t>
        </is>
      </c>
      <c r="B9" s="24" t="n">
        <v>0.2</v>
      </c>
    </row>
    <row r="10">
      <c r="A10" s="13" t="inlineStr">
        <is>
          <t>Minutos para teclear una transacción a mano</t>
        </is>
      </c>
      <c r="B10" s="16" t="n">
        <v>2</v>
      </c>
      <c r="D10" s="25" t="inlineStr">
        <is>
          <t>Tu propia estimación</t>
        </is>
      </c>
    </row>
    <row r="11">
      <c r="A11" s="13" t="inlineStr">
        <is>
          <t>Minutos extra por una escaneada o manuscrita</t>
        </is>
      </c>
      <c r="B11" s="16" t="n">
        <v>1</v>
      </c>
    </row>
    <row r="12">
      <c r="A12" s="13" t="inlineStr">
        <is>
          <t>Minutos para revisar y cuadrar cada estado de cuenta</t>
        </is>
      </c>
      <c r="B12" s="14" t="n">
        <v>15</v>
      </c>
    </row>
    <row r="13">
      <c r="A13" s="13" t="inlineStr">
        <is>
          <t>Minutos para revisar una transacción que QBuddy ya leyó</t>
        </is>
      </c>
      <c r="B13" s="16" t="n">
        <v>0.2</v>
      </c>
      <c r="D13" s="25" t="inlineStr">
        <is>
          <t>Tu propia estimación</t>
        </is>
      </c>
    </row>
    <row r="14">
      <c r="A14" s="13" t="inlineStr">
        <is>
          <t>Costo por hora con cargas ($)</t>
        </is>
      </c>
      <c r="B14" s="17" t="n">
        <v>28</v>
      </c>
    </row>
    <row r="15">
      <c r="A15" s="13" t="inlineStr">
        <is>
          <t>Margen deseado</t>
        </is>
      </c>
      <c r="B15" s="24" t="n">
        <v>0.4</v>
      </c>
    </row>
    <row r="16">
      <c r="A16" s="13" t="inlineStr">
        <is>
          <t>Horas productivas al día en este trabajo</t>
        </is>
      </c>
      <c r="B16" s="14" t="n">
        <v>6</v>
      </c>
    </row>
    <row r="18" ht="24" customHeight="1">
      <c r="A18" s="4" t="inlineStr">
        <is>
          <t>Los números</t>
        </is>
      </c>
      <c r="B18" s="26" t="inlineStr">
        <is>
          <t>A mano</t>
        </is>
      </c>
      <c r="C18" s="26" t="inlineStr">
        <is>
          <t>Con QBuddy</t>
        </is>
      </c>
      <c r="D18" s="5" t="n"/>
    </row>
    <row r="19">
      <c r="A19" s="13" t="inlineStr">
        <is>
          <t>Estados de cuenta</t>
        </is>
      </c>
      <c r="B19" s="18">
        <f>B6*B7</f>
        <v/>
      </c>
      <c r="C19" s="18">
        <f>B6*B7</f>
        <v/>
      </c>
    </row>
    <row r="20">
      <c r="A20" s="13" t="inlineStr">
        <is>
          <t>Transacciones</t>
        </is>
      </c>
      <c r="B20" s="18">
        <f>B6*B7*B8</f>
        <v/>
      </c>
      <c r="C20" s="18">
        <f>B6*B7*B8</f>
        <v/>
      </c>
    </row>
    <row r="21">
      <c r="A21" s="13" t="inlineStr">
        <is>
          <t>Horas tecleando o revisando líneas</t>
        </is>
      </c>
      <c r="B21" s="19">
        <f>C20*(B10+B9*B11)/60</f>
        <v/>
      </c>
      <c r="C21" s="19">
        <f>C20*B13/60</f>
        <v/>
      </c>
    </row>
    <row r="22">
      <c r="A22" s="13" t="inlineStr">
        <is>
          <t>Horas revisando y cuadrando estados</t>
        </is>
      </c>
      <c r="B22" s="19">
        <f>B19*B12/60</f>
        <v/>
      </c>
      <c r="C22" s="19">
        <f>C19*B12/60</f>
        <v/>
      </c>
    </row>
    <row r="23">
      <c r="A23" s="13" t="inlineStr">
        <is>
          <t>Total de horas</t>
        </is>
      </c>
      <c r="B23" s="19">
        <f>B21+B22</f>
        <v/>
      </c>
      <c r="C23" s="19">
        <f>C21+C22</f>
        <v/>
      </c>
    </row>
    <row r="24">
      <c r="A24" s="13" t="inlineStr">
        <is>
          <t>Costo del trabajo</t>
        </is>
      </c>
      <c r="B24" s="27">
        <f>B23*B14</f>
        <v/>
      </c>
      <c r="C24" s="27">
        <f>C23*B14</f>
        <v/>
      </c>
    </row>
    <row r="25">
      <c r="A25" s="13" t="inlineStr">
        <is>
          <t>Días hábiles para entregar</t>
        </is>
      </c>
      <c r="B25" s="21">
        <f>B23/B16</f>
        <v/>
      </c>
      <c r="C25" s="21">
        <f>C23/B16</f>
        <v/>
      </c>
    </row>
    <row r="27" ht="24" customHeight="1">
      <c r="A27" s="4" t="inlineStr">
        <is>
          <t>Tu precio</t>
        </is>
      </c>
      <c r="B27" s="5" t="n"/>
      <c r="C27" s="5" t="n"/>
      <c r="D27" s="5" t="n"/>
    </row>
    <row r="28">
      <c r="A28" s="13" t="inlineStr">
        <is>
          <t>Precio fijo sugerido (con tu margen deseado, a mano, redondeado hacia arriba a $50)</t>
        </is>
      </c>
      <c r="B28" s="20">
        <f>CEILING(B24/(1-B15),50)</f>
        <v/>
      </c>
    </row>
    <row r="29">
      <c r="A29" s="13" t="inlineStr">
        <is>
          <t>Tu margen con ese precio</t>
        </is>
      </c>
      <c r="B29" s="28">
        <f>IF(B28=0,0,(B28-B24)/B28)</f>
        <v/>
      </c>
      <c r="C29" s="29">
        <f>IF(B28=0,0,(B28-C24)/B28)</f>
        <v/>
      </c>
    </row>
    <row r="30">
      <c r="A30" s="13" t="inlineStr">
        <is>
          <t>Ganancia del trabajo con ese precio</t>
        </is>
      </c>
      <c r="B30" s="27">
        <f>B28-B24</f>
        <v/>
      </c>
      <c r="C30" s="20">
        <f>B28-C24</f>
        <v/>
      </c>
    </row>
    <row r="32" ht="34" customHeight="1">
      <c r="A32" s="10" t="inlineStr">
        <is>
          <t>QBuddy hace esto en cada estado de cuenta, solo, y cuadra cada total con el banco antes de registrar en QuickBooks. Agenda una demo de 15 minutos →</t>
        </is>
      </c>
      <c r="B32" s="11" t="n"/>
      <c r="C32" s="11" t="n"/>
      <c r="D32" s="11" t="n"/>
    </row>
  </sheetData>
  <mergeCells count="3">
    <mergeCell ref="A1:D1"/>
    <mergeCell ref="A32:D32"/>
    <mergeCell ref="A2:D2"/>
  </mergeCells>
  <hyperlinks>
    <hyperlink xmlns:r="http://schemas.openxmlformats.org/officeDocument/2006/relationships" ref="A32" r:id="rId1"/>
  </hyperlinks>
  <pageMargins left="0.75" right="0.75" top="1" bottom="1" header="0.5" footer="0.5"/>
  <pageSetup orientation="landscape" fitToHeight="1" fitToWidth="1"/>
</worksheet>
</file>

<file path=xl/worksheets/sheet4.xml><?xml version="1.0" encoding="utf-8"?>
<worksheet xmlns="http://schemas.openxmlformats.org/spreadsheetml/2006/main">
  <sheetPr>
    <tabColor rgb="001A75BC"/>
    <outlinePr summaryBelow="1" summaryRight="1"/>
    <pageSetUpPr fitToPage="1"/>
  </sheetPr>
  <dimension ref="A1:B20"/>
  <sheetViews>
    <sheetView showGridLines="0" workbookViewId="0">
      <selection activeCell="A1" sqref="A1"/>
    </sheetView>
  </sheetViews>
  <sheetFormatPr baseColWidth="8" defaultRowHeight="15"/>
  <cols>
    <col width="30" customWidth="1" min="1" max="1"/>
    <col width="70" customWidth="1" min="2" max="2"/>
  </cols>
  <sheetData>
    <row r="1" ht="38" customHeight="1">
      <c r="A1" s="1" t="inlineStr">
        <is>
          <t>Carta de servicios: contabilidad atrasada</t>
        </is>
      </c>
      <c r="B1" s="2" t="n"/>
    </row>
    <row r="2" ht="32" customHeight="1">
      <c r="A2" s="3" t="inlineStr">
        <is>
          <t>Se llena sola con la Cotización. Solo un punto de partida: revísala con tu abogado antes de usarla.</t>
        </is>
      </c>
    </row>
    <row r="4">
      <c r="A4" s="13" t="inlineStr">
        <is>
          <t>Cliente</t>
        </is>
      </c>
      <c r="B4" s="30">
        <f>'Cotización atrasos'!B5</f>
        <v/>
      </c>
    </row>
    <row r="5">
      <c r="A5" s="13" t="inlineStr">
        <is>
          <t>Cuentas</t>
        </is>
      </c>
      <c r="B5" s="31">
        <f>'Cotización atrasos'!B6</f>
        <v/>
      </c>
    </row>
    <row r="6">
      <c r="A6" s="13" t="inlineStr">
        <is>
          <t>Meses</t>
        </is>
      </c>
      <c r="B6" s="31">
        <f>'Cotización atrasos'!B7</f>
        <v/>
      </c>
    </row>
    <row r="7">
      <c r="A7" s="13" t="inlineStr">
        <is>
          <t>Precio fijo</t>
        </is>
      </c>
      <c r="B7" s="32">
        <f>'Cotización atrasos'!B28</f>
        <v/>
      </c>
    </row>
    <row r="8">
      <c r="A8" s="13" t="inlineStr">
        <is>
          <t>Entrega estimada (días hábiles)</t>
        </is>
      </c>
      <c r="B8" s="31">
        <f>ROUNDUP('Cotización atrasos'!C25,0)</f>
        <v/>
      </c>
    </row>
    <row r="10" ht="48" customHeight="1">
      <c r="A10" s="33" t="inlineStr">
        <is>
          <t>Alcance. Pondremos al día los libros de las cuentas indicadas, por los meses indicados: registraremos cada transacción de los estados de cuenta que nos entregues, la clasificaremos en tu catálogo de cuentas y cuadraremos créditos, débitos y saldo final de cada estado con el banco antes de entregar.</t>
        </is>
      </c>
    </row>
    <row r="11" ht="48" customHeight="1">
      <c r="A11" s="33" t="inlineStr">
        <is>
          <t>Lo que necesitamos de ti. Estados de cuenta completos de cada cuenta y mes, con todas las páginas e imágenes de cheques. Respuestas a nuestras preguntas en un máximo de dos días hábiles.</t>
        </is>
      </c>
    </row>
    <row r="12" ht="48" customHeight="1">
      <c r="A12" s="33" t="inlineStr">
        <is>
          <t>Honorarios. El precio fijo indicado cubre el alcance indicado. El trabajo fuera de él se cotiza por separado antes de empezar.</t>
        </is>
      </c>
    </row>
    <row r="13" ht="48" customHeight="1">
      <c r="A13" s="33" t="inlineStr">
        <is>
          <t>Aceptado por:</t>
        </is>
      </c>
    </row>
    <row r="15">
      <c r="A15" s="34" t="inlineStr">
        <is>
          <t>Firma del cliente y fecha</t>
        </is>
      </c>
      <c r="B15" s="35" t="n"/>
    </row>
    <row r="17">
      <c r="A17" s="34" t="inlineStr">
        <is>
          <t>Firma de la firma y fecha</t>
        </is>
      </c>
      <c r="B17" s="35" t="n"/>
    </row>
    <row r="20" ht="34" customHeight="1">
      <c r="A20" s="10" t="inlineStr">
        <is>
          <t>QBuddy hace esto en cada estado de cuenta, solo, y cuadra cada total con el banco antes de registrar en QuickBooks. Agenda una demo de 15 minutos →</t>
        </is>
      </c>
      <c r="B20" s="11" t="n"/>
    </row>
  </sheetData>
  <mergeCells count="7">
    <mergeCell ref="A20:B20"/>
    <mergeCell ref="A2:B2"/>
    <mergeCell ref="A11:B11"/>
    <mergeCell ref="A10:B10"/>
    <mergeCell ref="A13:B13"/>
    <mergeCell ref="A1:B1"/>
    <mergeCell ref="A12:B12"/>
  </mergeCells>
  <hyperlinks>
    <hyperlink xmlns:r="http://schemas.openxmlformats.org/officeDocument/2006/relationships" ref="A20" r:id="rId1"/>
  </hyperlinks>
  <pageMargins left="0.75" right="0.75" top="1" bottom="1" header="0.5" footer="0.5"/>
  <pageSetup orientation="landscape" fitToHeight="1" fitToWidth="1"/>
</worksheet>
</file>

<file path=xl/worksheets/sheet5.xml><?xml version="1.0" encoding="utf-8"?>
<worksheet xmlns="http://schemas.openxmlformats.org/spreadsheetml/2006/main">
  <sheetPr>
    <tabColor rgb="001A75BC"/>
    <outlinePr summaryBelow="1" summaryRight="1"/>
    <pageSetUpPr fitToPage="1"/>
  </sheetPr>
  <dimension ref="A1:B15"/>
  <sheetViews>
    <sheetView showGridLines="0" workbookViewId="0">
      <selection activeCell="A1" sqref="A1"/>
    </sheetView>
  </sheetViews>
  <sheetFormatPr baseColWidth="8" defaultRowHeight="15"/>
  <cols>
    <col width="24" customWidth="1" min="1" max="1"/>
    <col width="95" customWidth="1" min="2" max="2"/>
  </cols>
  <sheetData>
    <row r="1" ht="38" customHeight="1">
      <c r="A1" s="1" t="inlineStr">
        <is>
          <t>Mensajes para pedir estados de cuenta</t>
        </is>
      </c>
      <c r="B1" s="2" t="n"/>
    </row>
    <row r="2" ht="32" customHeight="1">
      <c r="A2" s="3" t="inlineStr">
        <is>
          <t>Copia, pega y cambia las palabras entre [corchetes].</t>
        </is>
      </c>
    </row>
    <row r="4" ht="62" customHeight="1">
      <c r="A4" s="36" t="inlineStr">
        <is>
          <t>Primer pedido · correo</t>
        </is>
      </c>
      <c r="B4" s="37" t="inlineStr">
        <is>
          <t>Hola, [Nombre], es hora de cerrar [Mes]. ¿Puedes enviarnos los estados de cuenta de todas tus cuentas bancarias y tarjetas de [Mes], con todas las páginas, antes del [Fecha]? El PDF que descargas del sitio del banco es perfecto, y los escaneos también sirven. ¡Gracias! [Tu nombre]</t>
        </is>
      </c>
    </row>
    <row r="6" ht="62" customHeight="1">
      <c r="A6" s="36" t="inlineStr">
        <is>
          <t>Primer pedido · mensaje</t>
        </is>
      </c>
      <c r="B6" s="37" t="inlineStr">
        <is>
          <t>Hola, [Nombre], soy [Tu nombre]. Por favor envía tus estados de cuenta de banco y tarjeta de [Mes], todas las páginas, antes del [Fecha]. Foto o PDF sirven. ¡Gracias!</t>
        </is>
      </c>
    </row>
    <row r="8" ht="62" customHeight="1">
      <c r="A8" s="36" t="inlineStr">
        <is>
          <t>Recordatorio · correo</t>
        </is>
      </c>
      <c r="B8" s="37" t="inlineStr">
        <is>
          <t>Hola, [Nombre], un recordatorio rápido: todavía nos falta [Cuenta] de [Mes]. En cuanto llegue, terminamos tus libros. ¡Gracias! [Tu nombre]</t>
        </is>
      </c>
    </row>
    <row r="10" ht="62" customHeight="1">
      <c r="A10" s="36" t="inlineStr">
        <is>
          <t>Último aviso · correo</t>
        </is>
      </c>
      <c r="B10" s="37" t="inlineStr">
        <is>
          <t>Hola, [Nombre], para mantener tus libros de [Mes] al día necesitamos [Cuenta] antes del [Fecha]. Si algo lo complica, responde y buscamos una solución juntos. [Tu nombre]</t>
        </is>
      </c>
    </row>
    <row r="12" ht="62" customHeight="1">
      <c r="A12" s="36" t="inlineStr">
        <is>
          <t>Qué enviar</t>
        </is>
      </c>
      <c r="B12" s="38" t="inlineStr">
        <is>
          <t>Todas las cuentas (cheques, ahorros, tarjetas, préstamos) · todas las páginas, incluidas las imágenes de cheques · el PDF del sitio del banco cuando sea posible · el mismo mes para todas las cuentas.</t>
        </is>
      </c>
    </row>
    <row r="15" ht="34" customHeight="1">
      <c r="A15" s="10" t="inlineStr">
        <is>
          <t>QBuddy hace esto en cada estado de cuenta, solo, y cuadra cada total con el banco antes de registrar en QuickBooks. Agenda una demo de 15 minutos →</t>
        </is>
      </c>
      <c r="B15" s="11" t="n"/>
    </row>
  </sheetData>
  <mergeCells count="3">
    <mergeCell ref="A2:B2"/>
    <mergeCell ref="A1:B1"/>
    <mergeCell ref="A15:B15"/>
  </mergeCells>
  <hyperlinks>
    <hyperlink xmlns:r="http://schemas.openxmlformats.org/officeDocument/2006/relationships" ref="A15" r:id="rId1"/>
  </hyperlinks>
  <pageMargins left="0.75" right="0.75" top="1" bottom="1" header="0.5" footer="0.5"/>
  <pageSetup orientation="landscape" fitToHeight="1" fitToWidth="1"/>
</worksheet>
</file>

<file path=xl/worksheets/sheet6.xml><?xml version="1.0" encoding="utf-8"?>
<worksheet xmlns="http://schemas.openxmlformats.org/spreadsheetml/2006/main">
  <sheetPr>
    <tabColor rgb="001A75BC"/>
    <outlinePr summaryBelow="1" summaryRight="1"/>
    <pageSetUpPr fitToPage="1"/>
  </sheetPr>
  <dimension ref="A1:Q10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3" customWidth="1" min="11" max="11"/>
    <col width="13" customWidth="1" min="12" max="12"/>
    <col width="13" customWidth="1" min="13" max="13"/>
    <col width="13" customWidth="1" min="14" max="14"/>
    <col width="11" customWidth="1" min="15" max="15"/>
    <col width="44" customWidth="1" min="16" max="16"/>
    <col width="34" customWidth="1" min="17" max="17"/>
  </cols>
  <sheetData>
    <row r="1" ht="38" customHeight="1">
      <c r="A1" s="1" t="inlineStr">
        <is>
          <t>Cuadre de estados de cuenta</t>
        </is>
      </c>
      <c r="B1" s="2" t="n"/>
      <c r="C1" s="2" t="n"/>
      <c r="D1" s="2" t="n"/>
      <c r="E1" s="2" t="n"/>
      <c r="F1" s="2" t="n"/>
      <c r="G1" s="2" t="n"/>
      <c r="H1" s="2" t="n"/>
      <c r="I1" s="2" t="n"/>
      <c r="J1" s="2" t="n"/>
      <c r="K1" s="2" t="n"/>
      <c r="L1" s="2" t="n"/>
      <c r="M1" s="2" t="n"/>
      <c r="N1" s="2" t="n"/>
      <c r="O1" s="2" t="n"/>
      <c r="P1" s="2" t="n"/>
      <c r="Q1" s="2" t="n"/>
    </row>
    <row r="2" ht="32" customHeight="1">
      <c r="A2" s="3" t="inlineStr">
        <is>
          <t>Una fila por estado de cuenta. Escribe los totales del banco y los de tus libros; la hoja hace el resto. Las primeras filas son un ejemplo: escribe encima.</t>
        </is>
      </c>
    </row>
    <row r="4" ht="44" customHeight="1">
      <c r="A4" s="39" t="inlineStr">
        <is>
          <t>Cliente</t>
        </is>
      </c>
      <c r="B4" s="39" t="inlineStr">
        <is>
          <t>Cuenta</t>
        </is>
      </c>
      <c r="C4" s="39" t="inlineStr">
        <is>
          <t>Mes (MM/AAAA)</t>
        </is>
      </c>
      <c r="D4" s="39" t="inlineStr">
        <is>
          <t>Banco: saldo inicial</t>
        </is>
      </c>
      <c r="E4" s="39" t="inlineStr">
        <is>
          <t>Banco: total de créditos</t>
        </is>
      </c>
      <c r="F4" s="39" t="inlineStr">
        <is>
          <t>Banco: total de débitos</t>
        </is>
      </c>
      <c r="G4" s="39" t="inlineStr">
        <is>
          <t>Banco: saldo final</t>
        </is>
      </c>
      <c r="H4" s="39" t="inlineStr">
        <is>
          <t>Libros: créditos</t>
        </is>
      </c>
      <c r="I4" s="39" t="inlineStr">
        <is>
          <t>Libros: débitos</t>
        </is>
      </c>
      <c r="J4" s="39" t="inlineStr">
        <is>
          <t>Libros: saldo final</t>
        </is>
      </c>
      <c r="K4" s="40" t="inlineStr">
        <is>
          <t>Cuenta del estado</t>
        </is>
      </c>
      <c r="L4" s="40" t="inlineStr">
        <is>
          <t>Diferencia en créditos</t>
        </is>
      </c>
      <c r="M4" s="40" t="inlineStr">
        <is>
          <t>Diferencia en débitos</t>
        </is>
      </c>
      <c r="N4" s="40" t="inlineStr">
        <is>
          <t>Diferencia en saldo final</t>
        </is>
      </c>
      <c r="O4" s="40" t="inlineStr">
        <is>
          <t>Estado</t>
        </is>
      </c>
      <c r="P4" s="40" t="inlineStr">
        <is>
          <t>Dónde buscar</t>
        </is>
      </c>
      <c r="Q4" s="40" t="inlineStr">
        <is>
          <t>Mes a mes</t>
        </is>
      </c>
    </row>
    <row r="5">
      <c r="A5" s="41" t="inlineStr">
        <is>
          <t>ACME</t>
        </is>
      </c>
      <c r="B5" s="41" t="inlineStr">
        <is>
          <t>Checking 4471</t>
        </is>
      </c>
      <c r="C5" s="41" t="inlineStr">
        <is>
          <t>01/2026</t>
        </is>
      </c>
      <c r="D5" s="42" t="n">
        <v>12448.91</v>
      </c>
      <c r="E5" s="42" t="n">
        <v>48210.55</v>
      </c>
      <c r="F5" s="42" t="n">
        <v>46887.13</v>
      </c>
      <c r="G5" s="42" t="n">
        <v>13772.33</v>
      </c>
      <c r="H5" s="42" t="n">
        <v>48210.55</v>
      </c>
      <c r="I5" s="42" t="n">
        <v>46887.13</v>
      </c>
      <c r="J5" s="42" t="n">
        <v>13772.33</v>
      </c>
      <c r="K5" s="43">
        <f>IF(COUNT(D5:G5)&lt;4,"",IF(ABS(D5+E5-F5-G5)&lt;0.005,"✓","La cuenta del banco no cierra"))</f>
        <v/>
      </c>
      <c r="L5" s="44">
        <f>IF(COUNT(E5,H5)&lt;2,"",ROUND(H5-E5,2))</f>
        <v/>
      </c>
      <c r="M5" s="44">
        <f>IF(COUNT(F5,I5)&lt;2,"",ROUND(I5-F5,2))</f>
        <v/>
      </c>
      <c r="N5" s="44">
        <f>IF(COUNT(G5,J5)&lt;2,"",ROUND(J5-G5,2))</f>
        <v/>
      </c>
      <c r="O5" s="43">
        <f>IF(COUNT(E5:J5)&lt;6,"",IF(AND(ABS(L5)&lt;0.005,ABS(M5)&lt;0.005,ABS(N5)&lt;0.005),"Cuadrado ✓","Diferencia"))</f>
        <v/>
      </c>
      <c r="P5" s="45">
        <f>IF(OR(O5="",O5="Cuadrado ✓"),"",IF(MOD(ROUND(ABS(IF(ABS(L5)&gt;=0.005,L5,IF(ABS(M5)&gt;=0.005,M5,N5)))*100,0),9)=0,"Divisible entre 9: probablemente dos dígitos invertidos","Busca una línea faltante, duplicada o mal leída"))</f>
        <v/>
      </c>
      <c r="Q5" s="46" t="n"/>
    </row>
    <row r="6">
      <c r="A6" s="41" t="inlineStr">
        <is>
          <t>ACME</t>
        </is>
      </c>
      <c r="B6" s="41" t="inlineStr">
        <is>
          <t>Checking 4471</t>
        </is>
      </c>
      <c r="C6" s="41" t="inlineStr">
        <is>
          <t>02/2026</t>
        </is>
      </c>
      <c r="D6" s="42" t="n">
        <v>13772.33</v>
      </c>
      <c r="E6" s="42" t="n">
        <v>39120</v>
      </c>
      <c r="F6" s="42" t="n">
        <v>41005.4</v>
      </c>
      <c r="G6" s="42" t="n">
        <v>11886.93</v>
      </c>
      <c r="H6" s="42" t="n">
        <v>39120</v>
      </c>
      <c r="I6" s="42" t="n">
        <v>41041.4</v>
      </c>
      <c r="J6" s="42" t="n">
        <v>11850.93</v>
      </c>
      <c r="K6" s="43">
        <f>IF(COUNT(D6:G6)&lt;4,"",IF(ABS(D6+E6-F6-G6)&lt;0.005,"✓","La cuenta del banco no cierra"))</f>
        <v/>
      </c>
      <c r="L6" s="44">
        <f>IF(COUNT(E6,H6)&lt;2,"",ROUND(H6-E6,2))</f>
        <v/>
      </c>
      <c r="M6" s="44">
        <f>IF(COUNT(F6,I6)&lt;2,"",ROUND(I6-F6,2))</f>
        <v/>
      </c>
      <c r="N6" s="44">
        <f>IF(COUNT(G6,J6)&lt;2,"",ROUND(J6-G6,2))</f>
        <v/>
      </c>
      <c r="O6" s="43">
        <f>IF(COUNT(E6:J6)&lt;6,"",IF(AND(ABS(L6)&lt;0.005,ABS(M6)&lt;0.005,ABS(N6)&lt;0.005),"Cuadrado ✓","Diferencia"))</f>
        <v/>
      </c>
      <c r="P6" s="45">
        <f>IF(OR(O6="",O6="Cuadrado ✓"),"",IF(MOD(ROUND(ABS(IF(ABS(L6)&gt;=0.005,L6,IF(ABS(M6)&gt;=0.005,M6,N6)))*100,0),9)=0,"Divisible entre 9: probablemente dos dígitos invertidos","Busca una línea faltante, duplicada o mal leída"))</f>
        <v/>
      </c>
      <c r="Q6" s="46">
        <f>IF(OR(D6="",A6&lt;&gt;A5,B6&lt;&gt;B5,G5=""),"",IF(ABS(D6-G5)&lt;0.005,"✓","Inicial distinto del último final: ¿falta un estado?"))</f>
        <v/>
      </c>
    </row>
    <row r="7">
      <c r="A7" s="41" t="inlineStr">
        <is>
          <t>ACME</t>
        </is>
      </c>
      <c r="B7" s="41" t="inlineStr">
        <is>
          <t>Checking 4471</t>
        </is>
      </c>
      <c r="C7" s="41" t="inlineStr">
        <is>
          <t>04/2026</t>
        </is>
      </c>
      <c r="D7" s="42" t="n">
        <v>10950.1</v>
      </c>
      <c r="E7" s="42" t="n">
        <v>22000</v>
      </c>
      <c r="F7" s="42" t="n">
        <v>20000</v>
      </c>
      <c r="G7" s="42" t="n">
        <v>12950.1</v>
      </c>
      <c r="H7" s="42" t="n">
        <v>22000</v>
      </c>
      <c r="I7" s="42" t="n">
        <v>20000</v>
      </c>
      <c r="J7" s="42" t="n">
        <v>12950.1</v>
      </c>
      <c r="K7" s="43">
        <f>IF(COUNT(D7:G7)&lt;4,"",IF(ABS(D7+E7-F7-G7)&lt;0.005,"✓","La cuenta del banco no cierra"))</f>
        <v/>
      </c>
      <c r="L7" s="44">
        <f>IF(COUNT(E7,H7)&lt;2,"",ROUND(H7-E7,2))</f>
        <v/>
      </c>
      <c r="M7" s="44">
        <f>IF(COUNT(F7,I7)&lt;2,"",ROUND(I7-F7,2))</f>
        <v/>
      </c>
      <c r="N7" s="44">
        <f>IF(COUNT(G7,J7)&lt;2,"",ROUND(J7-G7,2))</f>
        <v/>
      </c>
      <c r="O7" s="43">
        <f>IF(COUNT(E7:J7)&lt;6,"",IF(AND(ABS(L7)&lt;0.005,ABS(M7)&lt;0.005,ABS(N7)&lt;0.005),"Cuadrado ✓","Diferencia"))</f>
        <v/>
      </c>
      <c r="P7" s="45">
        <f>IF(OR(O7="",O7="Cuadrado ✓"),"",IF(MOD(ROUND(ABS(IF(ABS(L7)&gt;=0.005,L7,IF(ABS(M7)&gt;=0.005,M7,N7)))*100,0),9)=0,"Divisible entre 9: probablemente dos dígitos invertidos","Busca una línea faltante, duplicada o mal leída"))</f>
        <v/>
      </c>
      <c r="Q7" s="46">
        <f>IF(OR(D7="",A7&lt;&gt;A6,B7&lt;&gt;B6,G6=""),"",IF(ABS(D7-G6)&lt;0.005,"✓","Inicial distinto del último final: ¿falta un estado?"))</f>
        <v/>
      </c>
    </row>
    <row r="8">
      <c r="A8" s="41" t="n"/>
      <c r="B8" s="41" t="n"/>
      <c r="C8" s="41" t="n"/>
      <c r="D8" s="42" t="n"/>
      <c r="E8" s="42" t="n"/>
      <c r="F8" s="42" t="n"/>
      <c r="G8" s="42" t="n"/>
      <c r="H8" s="42" t="n"/>
      <c r="I8" s="42" t="n"/>
      <c r="J8" s="42" t="n"/>
      <c r="K8" s="43">
        <f>IF(COUNT(D8:G8)&lt;4,"",IF(ABS(D8+E8-F8-G8)&lt;0.005,"✓","La cuenta del banco no cierra"))</f>
        <v/>
      </c>
      <c r="L8" s="44">
        <f>IF(COUNT(E8,H8)&lt;2,"",ROUND(H8-E8,2))</f>
        <v/>
      </c>
      <c r="M8" s="44">
        <f>IF(COUNT(F8,I8)&lt;2,"",ROUND(I8-F8,2))</f>
        <v/>
      </c>
      <c r="N8" s="44">
        <f>IF(COUNT(G8,J8)&lt;2,"",ROUND(J8-G8,2))</f>
        <v/>
      </c>
      <c r="O8" s="43">
        <f>IF(COUNT(E8:J8)&lt;6,"",IF(AND(ABS(L8)&lt;0.005,ABS(M8)&lt;0.005,ABS(N8)&lt;0.005),"Cuadrado ✓","Diferencia"))</f>
        <v/>
      </c>
      <c r="P8" s="45">
        <f>IF(OR(O8="",O8="Cuadrado ✓"),"",IF(MOD(ROUND(ABS(IF(ABS(L8)&gt;=0.005,L8,IF(ABS(M8)&gt;=0.005,M8,N8)))*100,0),9)=0,"Divisible entre 9: probablemente dos dígitos invertidos","Busca una línea faltante, duplicada o mal leída"))</f>
        <v/>
      </c>
      <c r="Q8" s="46">
        <f>IF(OR(D8="",A8&lt;&gt;A7,B8&lt;&gt;B7,G7=""),"",IF(ABS(D8-G7)&lt;0.005,"✓","Inicial distinto del último final: ¿falta un estado?"))</f>
        <v/>
      </c>
    </row>
    <row r="9">
      <c r="A9" s="41" t="n"/>
      <c r="B9" s="41" t="n"/>
      <c r="C9" s="41" t="n"/>
      <c r="D9" s="42" t="n"/>
      <c r="E9" s="42" t="n"/>
      <c r="F9" s="42" t="n"/>
      <c r="G9" s="42" t="n"/>
      <c r="H9" s="42" t="n"/>
      <c r="I9" s="42" t="n"/>
      <c r="J9" s="42" t="n"/>
      <c r="K9" s="43">
        <f>IF(COUNT(D9:G9)&lt;4,"",IF(ABS(D9+E9-F9-G9)&lt;0.005,"✓","La cuenta del banco no cierra"))</f>
        <v/>
      </c>
      <c r="L9" s="44">
        <f>IF(COUNT(E9,H9)&lt;2,"",ROUND(H9-E9,2))</f>
        <v/>
      </c>
      <c r="M9" s="44">
        <f>IF(COUNT(F9,I9)&lt;2,"",ROUND(I9-F9,2))</f>
        <v/>
      </c>
      <c r="N9" s="44">
        <f>IF(COUNT(G9,J9)&lt;2,"",ROUND(J9-G9,2))</f>
        <v/>
      </c>
      <c r="O9" s="43">
        <f>IF(COUNT(E9:J9)&lt;6,"",IF(AND(ABS(L9)&lt;0.005,ABS(M9)&lt;0.005,ABS(N9)&lt;0.005),"Cuadrado ✓","Diferencia"))</f>
        <v/>
      </c>
      <c r="P9" s="45">
        <f>IF(OR(O9="",O9="Cuadrado ✓"),"",IF(MOD(ROUND(ABS(IF(ABS(L9)&gt;=0.005,L9,IF(ABS(M9)&gt;=0.005,M9,N9)))*100,0),9)=0,"Divisible entre 9: probablemente dos dígitos invertidos","Busca una línea faltante, duplicada o mal leída"))</f>
        <v/>
      </c>
      <c r="Q9" s="46">
        <f>IF(OR(D9="",A9&lt;&gt;A8,B9&lt;&gt;B8,G8=""),"",IF(ABS(D9-G8)&lt;0.005,"✓","Inicial distinto del último final: ¿falta un estado?"))</f>
        <v/>
      </c>
    </row>
    <row r="10">
      <c r="A10" s="41" t="n"/>
      <c r="B10" s="41" t="n"/>
      <c r="C10" s="41" t="n"/>
      <c r="D10" s="42" t="n"/>
      <c r="E10" s="42" t="n"/>
      <c r="F10" s="42" t="n"/>
      <c r="G10" s="42" t="n"/>
      <c r="H10" s="42" t="n"/>
      <c r="I10" s="42" t="n"/>
      <c r="J10" s="42" t="n"/>
      <c r="K10" s="43">
        <f>IF(COUNT(D10:G10)&lt;4,"",IF(ABS(D10+E10-F10-G10)&lt;0.005,"✓","La cuenta del banco no cierra"))</f>
        <v/>
      </c>
      <c r="L10" s="44">
        <f>IF(COUNT(E10,H10)&lt;2,"",ROUND(H10-E10,2))</f>
        <v/>
      </c>
      <c r="M10" s="44">
        <f>IF(COUNT(F10,I10)&lt;2,"",ROUND(I10-F10,2))</f>
        <v/>
      </c>
      <c r="N10" s="44">
        <f>IF(COUNT(G10,J10)&lt;2,"",ROUND(J10-G10,2))</f>
        <v/>
      </c>
      <c r="O10" s="43">
        <f>IF(COUNT(E10:J10)&lt;6,"",IF(AND(ABS(L10)&lt;0.005,ABS(M10)&lt;0.005,ABS(N10)&lt;0.005),"Cuadrado ✓","Diferencia"))</f>
        <v/>
      </c>
      <c r="P10" s="45">
        <f>IF(OR(O10="",O10="Cuadrado ✓"),"",IF(MOD(ROUND(ABS(IF(ABS(L10)&gt;=0.005,L10,IF(ABS(M10)&gt;=0.005,M10,N10)))*100,0),9)=0,"Divisible entre 9: probablemente dos dígitos invertidos","Busca una línea faltante, duplicada o mal leída"))</f>
        <v/>
      </c>
      <c r="Q10" s="46">
        <f>IF(OR(D10="",A10&lt;&gt;A9,B10&lt;&gt;B9,G9=""),"",IF(ABS(D10-G9)&lt;0.005,"✓","Inicial distinto del último final: ¿falta un estado?"))</f>
        <v/>
      </c>
    </row>
    <row r="11">
      <c r="A11" s="41" t="n"/>
      <c r="B11" s="41" t="n"/>
      <c r="C11" s="41" t="n"/>
      <c r="D11" s="42" t="n"/>
      <c r="E11" s="42" t="n"/>
      <c r="F11" s="42" t="n"/>
      <c r="G11" s="42" t="n"/>
      <c r="H11" s="42" t="n"/>
      <c r="I11" s="42" t="n"/>
      <c r="J11" s="42" t="n"/>
      <c r="K11" s="43">
        <f>IF(COUNT(D11:G11)&lt;4,"",IF(ABS(D11+E11-F11-G11)&lt;0.005,"✓","La cuenta del banco no cierra"))</f>
        <v/>
      </c>
      <c r="L11" s="44">
        <f>IF(COUNT(E11,H11)&lt;2,"",ROUND(H11-E11,2))</f>
        <v/>
      </c>
      <c r="M11" s="44">
        <f>IF(COUNT(F11,I11)&lt;2,"",ROUND(I11-F11,2))</f>
        <v/>
      </c>
      <c r="N11" s="44">
        <f>IF(COUNT(G11,J11)&lt;2,"",ROUND(J11-G11,2))</f>
        <v/>
      </c>
      <c r="O11" s="43">
        <f>IF(COUNT(E11:J11)&lt;6,"",IF(AND(ABS(L11)&lt;0.005,ABS(M11)&lt;0.005,ABS(N11)&lt;0.005),"Cuadrado ✓","Diferencia"))</f>
        <v/>
      </c>
      <c r="P11" s="45">
        <f>IF(OR(O11="",O11="Cuadrado ✓"),"",IF(MOD(ROUND(ABS(IF(ABS(L11)&gt;=0.005,L11,IF(ABS(M11)&gt;=0.005,M11,N11)))*100,0),9)=0,"Divisible entre 9: probablemente dos dígitos invertidos","Busca una línea faltante, duplicada o mal leída"))</f>
        <v/>
      </c>
      <c r="Q11" s="46">
        <f>IF(OR(D11="",A11&lt;&gt;A10,B11&lt;&gt;B10,G10=""),"",IF(ABS(D11-G10)&lt;0.005,"✓","Inicial distinto del último final: ¿falta un estado?"))</f>
        <v/>
      </c>
    </row>
    <row r="12">
      <c r="A12" s="41" t="n"/>
      <c r="B12" s="41" t="n"/>
      <c r="C12" s="41" t="n"/>
      <c r="D12" s="42" t="n"/>
      <c r="E12" s="42" t="n"/>
      <c r="F12" s="42" t="n"/>
      <c r="G12" s="42" t="n"/>
      <c r="H12" s="42" t="n"/>
      <c r="I12" s="42" t="n"/>
      <c r="J12" s="42" t="n"/>
      <c r="K12" s="43">
        <f>IF(COUNT(D12:G12)&lt;4,"",IF(ABS(D12+E12-F12-G12)&lt;0.005,"✓","La cuenta del banco no cierra"))</f>
        <v/>
      </c>
      <c r="L12" s="44">
        <f>IF(COUNT(E12,H12)&lt;2,"",ROUND(H12-E12,2))</f>
        <v/>
      </c>
      <c r="M12" s="44">
        <f>IF(COUNT(F12,I12)&lt;2,"",ROUND(I12-F12,2))</f>
        <v/>
      </c>
      <c r="N12" s="44">
        <f>IF(COUNT(G12,J12)&lt;2,"",ROUND(J12-G12,2))</f>
        <v/>
      </c>
      <c r="O12" s="43">
        <f>IF(COUNT(E12:J12)&lt;6,"",IF(AND(ABS(L12)&lt;0.005,ABS(M12)&lt;0.005,ABS(N12)&lt;0.005),"Cuadrado ✓","Diferencia"))</f>
        <v/>
      </c>
      <c r="P12" s="45">
        <f>IF(OR(O12="",O12="Cuadrado ✓"),"",IF(MOD(ROUND(ABS(IF(ABS(L12)&gt;=0.005,L12,IF(ABS(M12)&gt;=0.005,M12,N12)))*100,0),9)=0,"Divisible entre 9: probablemente dos dígitos invertidos","Busca una línea faltante, duplicada o mal leída"))</f>
        <v/>
      </c>
      <c r="Q12" s="46">
        <f>IF(OR(D12="",A12&lt;&gt;A11,B12&lt;&gt;B11,G11=""),"",IF(ABS(D12-G11)&lt;0.005,"✓","Inicial distinto del último final: ¿falta un estado?"))</f>
        <v/>
      </c>
    </row>
    <row r="13">
      <c r="A13" s="41" t="n"/>
      <c r="B13" s="41" t="n"/>
      <c r="C13" s="41" t="n"/>
      <c r="D13" s="42" t="n"/>
      <c r="E13" s="42" t="n"/>
      <c r="F13" s="42" t="n"/>
      <c r="G13" s="42" t="n"/>
      <c r="H13" s="42" t="n"/>
      <c r="I13" s="42" t="n"/>
      <c r="J13" s="42" t="n"/>
      <c r="K13" s="43">
        <f>IF(COUNT(D13:G13)&lt;4,"",IF(ABS(D13+E13-F13-G13)&lt;0.005,"✓","La cuenta del banco no cierra"))</f>
        <v/>
      </c>
      <c r="L13" s="44">
        <f>IF(COUNT(E13,H13)&lt;2,"",ROUND(H13-E13,2))</f>
        <v/>
      </c>
      <c r="M13" s="44">
        <f>IF(COUNT(F13,I13)&lt;2,"",ROUND(I13-F13,2))</f>
        <v/>
      </c>
      <c r="N13" s="44">
        <f>IF(COUNT(G13,J13)&lt;2,"",ROUND(J13-G13,2))</f>
        <v/>
      </c>
      <c r="O13" s="43">
        <f>IF(COUNT(E13:J13)&lt;6,"",IF(AND(ABS(L13)&lt;0.005,ABS(M13)&lt;0.005,ABS(N13)&lt;0.005),"Cuadrado ✓","Diferencia"))</f>
        <v/>
      </c>
      <c r="P13" s="45">
        <f>IF(OR(O13="",O13="Cuadrado ✓"),"",IF(MOD(ROUND(ABS(IF(ABS(L13)&gt;=0.005,L13,IF(ABS(M13)&gt;=0.005,M13,N13)))*100,0),9)=0,"Divisible entre 9: probablemente dos dígitos invertidos","Busca una línea faltante, duplicada o mal leída"))</f>
        <v/>
      </c>
      <c r="Q13" s="46">
        <f>IF(OR(D13="",A13&lt;&gt;A12,B13&lt;&gt;B12,G12=""),"",IF(ABS(D13-G12)&lt;0.005,"✓","Inicial distinto del último final: ¿falta un estado?"))</f>
        <v/>
      </c>
    </row>
    <row r="14">
      <c r="A14" s="41" t="n"/>
      <c r="B14" s="41" t="n"/>
      <c r="C14" s="41" t="n"/>
      <c r="D14" s="42" t="n"/>
      <c r="E14" s="42" t="n"/>
      <c r="F14" s="42" t="n"/>
      <c r="G14" s="42" t="n"/>
      <c r="H14" s="42" t="n"/>
      <c r="I14" s="42" t="n"/>
      <c r="J14" s="42" t="n"/>
      <c r="K14" s="43">
        <f>IF(COUNT(D14:G14)&lt;4,"",IF(ABS(D14+E14-F14-G14)&lt;0.005,"✓","La cuenta del banco no cierra"))</f>
        <v/>
      </c>
      <c r="L14" s="44">
        <f>IF(COUNT(E14,H14)&lt;2,"",ROUND(H14-E14,2))</f>
        <v/>
      </c>
      <c r="M14" s="44">
        <f>IF(COUNT(F14,I14)&lt;2,"",ROUND(I14-F14,2))</f>
        <v/>
      </c>
      <c r="N14" s="44">
        <f>IF(COUNT(G14,J14)&lt;2,"",ROUND(J14-G14,2))</f>
        <v/>
      </c>
      <c r="O14" s="43">
        <f>IF(COUNT(E14:J14)&lt;6,"",IF(AND(ABS(L14)&lt;0.005,ABS(M14)&lt;0.005,ABS(N14)&lt;0.005),"Cuadrado ✓","Diferencia"))</f>
        <v/>
      </c>
      <c r="P14" s="45">
        <f>IF(OR(O14="",O14="Cuadrado ✓"),"",IF(MOD(ROUND(ABS(IF(ABS(L14)&gt;=0.005,L14,IF(ABS(M14)&gt;=0.005,M14,N14)))*100,0),9)=0,"Divisible entre 9: probablemente dos dígitos invertidos","Busca una línea faltante, duplicada o mal leída"))</f>
        <v/>
      </c>
      <c r="Q14" s="46">
        <f>IF(OR(D14="",A14&lt;&gt;A13,B14&lt;&gt;B13,G13=""),"",IF(ABS(D14-G13)&lt;0.005,"✓","Inicial distinto del último final: ¿falta un estado?"))</f>
        <v/>
      </c>
    </row>
    <row r="15">
      <c r="A15" s="41" t="n"/>
      <c r="B15" s="41" t="n"/>
      <c r="C15" s="41" t="n"/>
      <c r="D15" s="42" t="n"/>
      <c r="E15" s="42" t="n"/>
      <c r="F15" s="42" t="n"/>
      <c r="G15" s="42" t="n"/>
      <c r="H15" s="42" t="n"/>
      <c r="I15" s="42" t="n"/>
      <c r="J15" s="42" t="n"/>
      <c r="K15" s="43">
        <f>IF(COUNT(D15:G15)&lt;4,"",IF(ABS(D15+E15-F15-G15)&lt;0.005,"✓","La cuenta del banco no cierra"))</f>
        <v/>
      </c>
      <c r="L15" s="44">
        <f>IF(COUNT(E15,H15)&lt;2,"",ROUND(H15-E15,2))</f>
        <v/>
      </c>
      <c r="M15" s="44">
        <f>IF(COUNT(F15,I15)&lt;2,"",ROUND(I15-F15,2))</f>
        <v/>
      </c>
      <c r="N15" s="44">
        <f>IF(COUNT(G15,J15)&lt;2,"",ROUND(J15-G15,2))</f>
        <v/>
      </c>
      <c r="O15" s="43">
        <f>IF(COUNT(E15:J15)&lt;6,"",IF(AND(ABS(L15)&lt;0.005,ABS(M15)&lt;0.005,ABS(N15)&lt;0.005),"Cuadrado ✓","Diferencia"))</f>
        <v/>
      </c>
      <c r="P15" s="45">
        <f>IF(OR(O15="",O15="Cuadrado ✓"),"",IF(MOD(ROUND(ABS(IF(ABS(L15)&gt;=0.005,L15,IF(ABS(M15)&gt;=0.005,M15,N15)))*100,0),9)=0,"Divisible entre 9: probablemente dos dígitos invertidos","Busca una línea faltante, duplicada o mal leída"))</f>
        <v/>
      </c>
      <c r="Q15" s="46">
        <f>IF(OR(D15="",A15&lt;&gt;A14,B15&lt;&gt;B14,G14=""),"",IF(ABS(D15-G14)&lt;0.005,"✓","Inicial distinto del último final: ¿falta un estado?"))</f>
        <v/>
      </c>
    </row>
    <row r="16">
      <c r="A16" s="41" t="n"/>
      <c r="B16" s="41" t="n"/>
      <c r="C16" s="41" t="n"/>
      <c r="D16" s="42" t="n"/>
      <c r="E16" s="42" t="n"/>
      <c r="F16" s="42" t="n"/>
      <c r="G16" s="42" t="n"/>
      <c r="H16" s="42" t="n"/>
      <c r="I16" s="42" t="n"/>
      <c r="J16" s="42" t="n"/>
      <c r="K16" s="43">
        <f>IF(COUNT(D16:G16)&lt;4,"",IF(ABS(D16+E16-F16-G16)&lt;0.005,"✓","La cuenta del banco no cierra"))</f>
        <v/>
      </c>
      <c r="L16" s="44">
        <f>IF(COUNT(E16,H16)&lt;2,"",ROUND(H16-E16,2))</f>
        <v/>
      </c>
      <c r="M16" s="44">
        <f>IF(COUNT(F16,I16)&lt;2,"",ROUND(I16-F16,2))</f>
        <v/>
      </c>
      <c r="N16" s="44">
        <f>IF(COUNT(G16,J16)&lt;2,"",ROUND(J16-G16,2))</f>
        <v/>
      </c>
      <c r="O16" s="43">
        <f>IF(COUNT(E16:J16)&lt;6,"",IF(AND(ABS(L16)&lt;0.005,ABS(M16)&lt;0.005,ABS(N16)&lt;0.005),"Cuadrado ✓","Diferencia"))</f>
        <v/>
      </c>
      <c r="P16" s="45">
        <f>IF(OR(O16="",O16="Cuadrado ✓"),"",IF(MOD(ROUND(ABS(IF(ABS(L16)&gt;=0.005,L16,IF(ABS(M16)&gt;=0.005,M16,N16)))*100,0),9)=0,"Divisible entre 9: probablemente dos dígitos invertidos","Busca una línea faltante, duplicada o mal leída"))</f>
        <v/>
      </c>
      <c r="Q16" s="46">
        <f>IF(OR(D16="",A16&lt;&gt;A15,B16&lt;&gt;B15,G15=""),"",IF(ABS(D16-G15)&lt;0.005,"✓","Inicial distinto del último final: ¿falta un estado?"))</f>
        <v/>
      </c>
    </row>
    <row r="17">
      <c r="A17" s="41" t="n"/>
      <c r="B17" s="41" t="n"/>
      <c r="C17" s="41" t="n"/>
      <c r="D17" s="42" t="n"/>
      <c r="E17" s="42" t="n"/>
      <c r="F17" s="42" t="n"/>
      <c r="G17" s="42" t="n"/>
      <c r="H17" s="42" t="n"/>
      <c r="I17" s="42" t="n"/>
      <c r="J17" s="42" t="n"/>
      <c r="K17" s="43">
        <f>IF(COUNT(D17:G17)&lt;4,"",IF(ABS(D17+E17-F17-G17)&lt;0.005,"✓","La cuenta del banco no cierra"))</f>
        <v/>
      </c>
      <c r="L17" s="44">
        <f>IF(COUNT(E17,H17)&lt;2,"",ROUND(H17-E17,2))</f>
        <v/>
      </c>
      <c r="M17" s="44">
        <f>IF(COUNT(F17,I17)&lt;2,"",ROUND(I17-F17,2))</f>
        <v/>
      </c>
      <c r="N17" s="44">
        <f>IF(COUNT(G17,J17)&lt;2,"",ROUND(J17-G17,2))</f>
        <v/>
      </c>
      <c r="O17" s="43">
        <f>IF(COUNT(E17:J17)&lt;6,"",IF(AND(ABS(L17)&lt;0.005,ABS(M17)&lt;0.005,ABS(N17)&lt;0.005),"Cuadrado ✓","Diferencia"))</f>
        <v/>
      </c>
      <c r="P17" s="45">
        <f>IF(OR(O17="",O17="Cuadrado ✓"),"",IF(MOD(ROUND(ABS(IF(ABS(L17)&gt;=0.005,L17,IF(ABS(M17)&gt;=0.005,M17,N17)))*100,0),9)=0,"Divisible entre 9: probablemente dos dígitos invertidos","Busca una línea faltante, duplicada o mal leída"))</f>
        <v/>
      </c>
      <c r="Q17" s="46">
        <f>IF(OR(D17="",A17&lt;&gt;A16,B17&lt;&gt;B16,G16=""),"",IF(ABS(D17-G16)&lt;0.005,"✓","Inicial distinto del último final: ¿falta un estado?"))</f>
        <v/>
      </c>
    </row>
    <row r="18">
      <c r="A18" s="41" t="n"/>
      <c r="B18" s="41" t="n"/>
      <c r="C18" s="41" t="n"/>
      <c r="D18" s="42" t="n"/>
      <c r="E18" s="42" t="n"/>
      <c r="F18" s="42" t="n"/>
      <c r="G18" s="42" t="n"/>
      <c r="H18" s="42" t="n"/>
      <c r="I18" s="42" t="n"/>
      <c r="J18" s="42" t="n"/>
      <c r="K18" s="43">
        <f>IF(COUNT(D18:G18)&lt;4,"",IF(ABS(D18+E18-F18-G18)&lt;0.005,"✓","La cuenta del banco no cierra"))</f>
        <v/>
      </c>
      <c r="L18" s="44">
        <f>IF(COUNT(E18,H18)&lt;2,"",ROUND(H18-E18,2))</f>
        <v/>
      </c>
      <c r="M18" s="44">
        <f>IF(COUNT(F18,I18)&lt;2,"",ROUND(I18-F18,2))</f>
        <v/>
      </c>
      <c r="N18" s="44">
        <f>IF(COUNT(G18,J18)&lt;2,"",ROUND(J18-G18,2))</f>
        <v/>
      </c>
      <c r="O18" s="43">
        <f>IF(COUNT(E18:J18)&lt;6,"",IF(AND(ABS(L18)&lt;0.005,ABS(M18)&lt;0.005,ABS(N18)&lt;0.005),"Cuadrado ✓","Diferencia"))</f>
        <v/>
      </c>
      <c r="P18" s="45">
        <f>IF(OR(O18="",O18="Cuadrado ✓"),"",IF(MOD(ROUND(ABS(IF(ABS(L18)&gt;=0.005,L18,IF(ABS(M18)&gt;=0.005,M18,N18)))*100,0),9)=0,"Divisible entre 9: probablemente dos dígitos invertidos","Busca una línea faltante, duplicada o mal leída"))</f>
        <v/>
      </c>
      <c r="Q18" s="46">
        <f>IF(OR(D18="",A18&lt;&gt;A17,B18&lt;&gt;B17,G17=""),"",IF(ABS(D18-G17)&lt;0.005,"✓","Inicial distinto del último final: ¿falta un estado?"))</f>
        <v/>
      </c>
    </row>
    <row r="19">
      <c r="A19" s="41" t="n"/>
      <c r="B19" s="41" t="n"/>
      <c r="C19" s="41" t="n"/>
      <c r="D19" s="42" t="n"/>
      <c r="E19" s="42" t="n"/>
      <c r="F19" s="42" t="n"/>
      <c r="G19" s="42" t="n"/>
      <c r="H19" s="42" t="n"/>
      <c r="I19" s="42" t="n"/>
      <c r="J19" s="42" t="n"/>
      <c r="K19" s="43">
        <f>IF(COUNT(D19:G19)&lt;4,"",IF(ABS(D19+E19-F19-G19)&lt;0.005,"✓","La cuenta del banco no cierra"))</f>
        <v/>
      </c>
      <c r="L19" s="44">
        <f>IF(COUNT(E19,H19)&lt;2,"",ROUND(H19-E19,2))</f>
        <v/>
      </c>
      <c r="M19" s="44">
        <f>IF(COUNT(F19,I19)&lt;2,"",ROUND(I19-F19,2))</f>
        <v/>
      </c>
      <c r="N19" s="44">
        <f>IF(COUNT(G19,J19)&lt;2,"",ROUND(J19-G19,2))</f>
        <v/>
      </c>
      <c r="O19" s="43">
        <f>IF(COUNT(E19:J19)&lt;6,"",IF(AND(ABS(L19)&lt;0.005,ABS(M19)&lt;0.005,ABS(N19)&lt;0.005),"Cuadrado ✓","Diferencia"))</f>
        <v/>
      </c>
      <c r="P19" s="45">
        <f>IF(OR(O19="",O19="Cuadrado ✓"),"",IF(MOD(ROUND(ABS(IF(ABS(L19)&gt;=0.005,L19,IF(ABS(M19)&gt;=0.005,M19,N19)))*100,0),9)=0,"Divisible entre 9: probablemente dos dígitos invertidos","Busca una línea faltante, duplicada o mal leída"))</f>
        <v/>
      </c>
      <c r="Q19" s="46">
        <f>IF(OR(D19="",A19&lt;&gt;A18,B19&lt;&gt;B18,G18=""),"",IF(ABS(D19-G18)&lt;0.005,"✓","Inicial distinto del último final: ¿falta un estado?"))</f>
        <v/>
      </c>
    </row>
    <row r="20">
      <c r="A20" s="41" t="n"/>
      <c r="B20" s="41" t="n"/>
      <c r="C20" s="41" t="n"/>
      <c r="D20" s="42" t="n"/>
      <c r="E20" s="42" t="n"/>
      <c r="F20" s="42" t="n"/>
      <c r="G20" s="42" t="n"/>
      <c r="H20" s="42" t="n"/>
      <c r="I20" s="42" t="n"/>
      <c r="J20" s="42" t="n"/>
      <c r="K20" s="43">
        <f>IF(COUNT(D20:G20)&lt;4,"",IF(ABS(D20+E20-F20-G20)&lt;0.005,"✓","La cuenta del banco no cierra"))</f>
        <v/>
      </c>
      <c r="L20" s="44">
        <f>IF(COUNT(E20,H20)&lt;2,"",ROUND(H20-E20,2))</f>
        <v/>
      </c>
      <c r="M20" s="44">
        <f>IF(COUNT(F20,I20)&lt;2,"",ROUND(I20-F20,2))</f>
        <v/>
      </c>
      <c r="N20" s="44">
        <f>IF(COUNT(G20,J20)&lt;2,"",ROUND(J20-G20,2))</f>
        <v/>
      </c>
      <c r="O20" s="43">
        <f>IF(COUNT(E20:J20)&lt;6,"",IF(AND(ABS(L20)&lt;0.005,ABS(M20)&lt;0.005,ABS(N20)&lt;0.005),"Cuadrado ✓","Diferencia"))</f>
        <v/>
      </c>
      <c r="P20" s="45">
        <f>IF(OR(O20="",O20="Cuadrado ✓"),"",IF(MOD(ROUND(ABS(IF(ABS(L20)&gt;=0.005,L20,IF(ABS(M20)&gt;=0.005,M20,N20)))*100,0),9)=0,"Divisible entre 9: probablemente dos dígitos invertidos","Busca una línea faltante, duplicada o mal leída"))</f>
        <v/>
      </c>
      <c r="Q20" s="46">
        <f>IF(OR(D20="",A20&lt;&gt;A19,B20&lt;&gt;B19,G19=""),"",IF(ABS(D20-G19)&lt;0.005,"✓","Inicial distinto del último final: ¿falta un estado?"))</f>
        <v/>
      </c>
    </row>
    <row r="21">
      <c r="A21" s="41" t="n"/>
      <c r="B21" s="41" t="n"/>
      <c r="C21" s="41" t="n"/>
      <c r="D21" s="42" t="n"/>
      <c r="E21" s="42" t="n"/>
      <c r="F21" s="42" t="n"/>
      <c r="G21" s="42" t="n"/>
      <c r="H21" s="42" t="n"/>
      <c r="I21" s="42" t="n"/>
      <c r="J21" s="42" t="n"/>
      <c r="K21" s="43">
        <f>IF(COUNT(D21:G21)&lt;4,"",IF(ABS(D21+E21-F21-G21)&lt;0.005,"✓","La cuenta del banco no cierra"))</f>
        <v/>
      </c>
      <c r="L21" s="44">
        <f>IF(COUNT(E21,H21)&lt;2,"",ROUND(H21-E21,2))</f>
        <v/>
      </c>
      <c r="M21" s="44">
        <f>IF(COUNT(F21,I21)&lt;2,"",ROUND(I21-F21,2))</f>
        <v/>
      </c>
      <c r="N21" s="44">
        <f>IF(COUNT(G21,J21)&lt;2,"",ROUND(J21-G21,2))</f>
        <v/>
      </c>
      <c r="O21" s="43">
        <f>IF(COUNT(E21:J21)&lt;6,"",IF(AND(ABS(L21)&lt;0.005,ABS(M21)&lt;0.005,ABS(N21)&lt;0.005),"Cuadrado ✓","Diferencia"))</f>
        <v/>
      </c>
      <c r="P21" s="45">
        <f>IF(OR(O21="",O21="Cuadrado ✓"),"",IF(MOD(ROUND(ABS(IF(ABS(L21)&gt;=0.005,L21,IF(ABS(M21)&gt;=0.005,M21,N21)))*100,0),9)=0,"Divisible entre 9: probablemente dos dígitos invertidos","Busca una línea faltante, duplicada o mal leída"))</f>
        <v/>
      </c>
      <c r="Q21" s="46">
        <f>IF(OR(D21="",A21&lt;&gt;A20,B21&lt;&gt;B20,G20=""),"",IF(ABS(D21-G20)&lt;0.005,"✓","Inicial distinto del último final: ¿falta un estado?"))</f>
        <v/>
      </c>
    </row>
    <row r="22">
      <c r="A22" s="41" t="n"/>
      <c r="B22" s="41" t="n"/>
      <c r="C22" s="41" t="n"/>
      <c r="D22" s="42" t="n"/>
      <c r="E22" s="42" t="n"/>
      <c r="F22" s="42" t="n"/>
      <c r="G22" s="42" t="n"/>
      <c r="H22" s="42" t="n"/>
      <c r="I22" s="42" t="n"/>
      <c r="J22" s="42" t="n"/>
      <c r="K22" s="43">
        <f>IF(COUNT(D22:G22)&lt;4,"",IF(ABS(D22+E22-F22-G22)&lt;0.005,"✓","La cuenta del banco no cierra"))</f>
        <v/>
      </c>
      <c r="L22" s="44">
        <f>IF(COUNT(E22,H22)&lt;2,"",ROUND(H22-E22,2))</f>
        <v/>
      </c>
      <c r="M22" s="44">
        <f>IF(COUNT(F22,I22)&lt;2,"",ROUND(I22-F22,2))</f>
        <v/>
      </c>
      <c r="N22" s="44">
        <f>IF(COUNT(G22,J22)&lt;2,"",ROUND(J22-G22,2))</f>
        <v/>
      </c>
      <c r="O22" s="43">
        <f>IF(COUNT(E22:J22)&lt;6,"",IF(AND(ABS(L22)&lt;0.005,ABS(M22)&lt;0.005,ABS(N22)&lt;0.005),"Cuadrado ✓","Diferencia"))</f>
        <v/>
      </c>
      <c r="P22" s="45">
        <f>IF(OR(O22="",O22="Cuadrado ✓"),"",IF(MOD(ROUND(ABS(IF(ABS(L22)&gt;=0.005,L22,IF(ABS(M22)&gt;=0.005,M22,N22)))*100,0),9)=0,"Divisible entre 9: probablemente dos dígitos invertidos","Busca una línea faltante, duplicada o mal leída"))</f>
        <v/>
      </c>
      <c r="Q22" s="46">
        <f>IF(OR(D22="",A22&lt;&gt;A21,B22&lt;&gt;B21,G21=""),"",IF(ABS(D22-G21)&lt;0.005,"✓","Inicial distinto del último final: ¿falta un estado?"))</f>
        <v/>
      </c>
    </row>
    <row r="23">
      <c r="A23" s="41" t="n"/>
      <c r="B23" s="41" t="n"/>
      <c r="C23" s="41" t="n"/>
      <c r="D23" s="42" t="n"/>
      <c r="E23" s="42" t="n"/>
      <c r="F23" s="42" t="n"/>
      <c r="G23" s="42" t="n"/>
      <c r="H23" s="42" t="n"/>
      <c r="I23" s="42" t="n"/>
      <c r="J23" s="42" t="n"/>
      <c r="K23" s="43">
        <f>IF(COUNT(D23:G23)&lt;4,"",IF(ABS(D23+E23-F23-G23)&lt;0.005,"✓","La cuenta del banco no cierra"))</f>
        <v/>
      </c>
      <c r="L23" s="44">
        <f>IF(COUNT(E23,H23)&lt;2,"",ROUND(H23-E23,2))</f>
        <v/>
      </c>
      <c r="M23" s="44">
        <f>IF(COUNT(F23,I23)&lt;2,"",ROUND(I23-F23,2))</f>
        <v/>
      </c>
      <c r="N23" s="44">
        <f>IF(COUNT(G23,J23)&lt;2,"",ROUND(J23-G23,2))</f>
        <v/>
      </c>
      <c r="O23" s="43">
        <f>IF(COUNT(E23:J23)&lt;6,"",IF(AND(ABS(L23)&lt;0.005,ABS(M23)&lt;0.005,ABS(N23)&lt;0.005),"Cuadrado ✓","Diferencia"))</f>
        <v/>
      </c>
      <c r="P23" s="45">
        <f>IF(OR(O23="",O23="Cuadrado ✓"),"",IF(MOD(ROUND(ABS(IF(ABS(L23)&gt;=0.005,L23,IF(ABS(M23)&gt;=0.005,M23,N23)))*100,0),9)=0,"Divisible entre 9: probablemente dos dígitos invertidos","Busca una línea faltante, duplicada o mal leída"))</f>
        <v/>
      </c>
      <c r="Q23" s="46">
        <f>IF(OR(D23="",A23&lt;&gt;A22,B23&lt;&gt;B22,G22=""),"",IF(ABS(D23-G22)&lt;0.005,"✓","Inicial distinto del último final: ¿falta un estado?"))</f>
        <v/>
      </c>
    </row>
    <row r="24">
      <c r="A24" s="41" t="n"/>
      <c r="B24" s="41" t="n"/>
      <c r="C24" s="41" t="n"/>
      <c r="D24" s="42" t="n"/>
      <c r="E24" s="42" t="n"/>
      <c r="F24" s="42" t="n"/>
      <c r="G24" s="42" t="n"/>
      <c r="H24" s="42" t="n"/>
      <c r="I24" s="42" t="n"/>
      <c r="J24" s="42" t="n"/>
      <c r="K24" s="43">
        <f>IF(COUNT(D24:G24)&lt;4,"",IF(ABS(D24+E24-F24-G24)&lt;0.005,"✓","La cuenta del banco no cierra"))</f>
        <v/>
      </c>
      <c r="L24" s="44">
        <f>IF(COUNT(E24,H24)&lt;2,"",ROUND(H24-E24,2))</f>
        <v/>
      </c>
      <c r="M24" s="44">
        <f>IF(COUNT(F24,I24)&lt;2,"",ROUND(I24-F24,2))</f>
        <v/>
      </c>
      <c r="N24" s="44">
        <f>IF(COUNT(G24,J24)&lt;2,"",ROUND(J24-G24,2))</f>
        <v/>
      </c>
      <c r="O24" s="43">
        <f>IF(COUNT(E24:J24)&lt;6,"",IF(AND(ABS(L24)&lt;0.005,ABS(M24)&lt;0.005,ABS(N24)&lt;0.005),"Cuadrado ✓","Diferencia"))</f>
        <v/>
      </c>
      <c r="P24" s="45">
        <f>IF(OR(O24="",O24="Cuadrado ✓"),"",IF(MOD(ROUND(ABS(IF(ABS(L24)&gt;=0.005,L24,IF(ABS(M24)&gt;=0.005,M24,N24)))*100,0),9)=0,"Divisible entre 9: probablemente dos dígitos invertidos","Busca una línea faltante, duplicada o mal leída"))</f>
        <v/>
      </c>
      <c r="Q24" s="46">
        <f>IF(OR(D24="",A24&lt;&gt;A23,B24&lt;&gt;B23,G23=""),"",IF(ABS(D24-G23)&lt;0.005,"✓","Inicial distinto del último final: ¿falta un estado?"))</f>
        <v/>
      </c>
    </row>
    <row r="25">
      <c r="A25" s="41" t="n"/>
      <c r="B25" s="41" t="n"/>
      <c r="C25" s="41" t="n"/>
      <c r="D25" s="42" t="n"/>
      <c r="E25" s="42" t="n"/>
      <c r="F25" s="42" t="n"/>
      <c r="G25" s="42" t="n"/>
      <c r="H25" s="42" t="n"/>
      <c r="I25" s="42" t="n"/>
      <c r="J25" s="42" t="n"/>
      <c r="K25" s="43">
        <f>IF(COUNT(D25:G25)&lt;4,"",IF(ABS(D25+E25-F25-G25)&lt;0.005,"✓","La cuenta del banco no cierra"))</f>
        <v/>
      </c>
      <c r="L25" s="44">
        <f>IF(COUNT(E25,H25)&lt;2,"",ROUND(H25-E25,2))</f>
        <v/>
      </c>
      <c r="M25" s="44">
        <f>IF(COUNT(F25,I25)&lt;2,"",ROUND(I25-F25,2))</f>
        <v/>
      </c>
      <c r="N25" s="44">
        <f>IF(COUNT(G25,J25)&lt;2,"",ROUND(J25-G25,2))</f>
        <v/>
      </c>
      <c r="O25" s="43">
        <f>IF(COUNT(E25:J25)&lt;6,"",IF(AND(ABS(L25)&lt;0.005,ABS(M25)&lt;0.005,ABS(N25)&lt;0.005),"Cuadrado ✓","Diferencia"))</f>
        <v/>
      </c>
      <c r="P25" s="45">
        <f>IF(OR(O25="",O25="Cuadrado ✓"),"",IF(MOD(ROUND(ABS(IF(ABS(L25)&gt;=0.005,L25,IF(ABS(M25)&gt;=0.005,M25,N25)))*100,0),9)=0,"Divisible entre 9: probablemente dos dígitos invertidos","Busca una línea faltante, duplicada o mal leída"))</f>
        <v/>
      </c>
      <c r="Q25" s="46">
        <f>IF(OR(D25="",A25&lt;&gt;A24,B25&lt;&gt;B24,G24=""),"",IF(ABS(D25-G24)&lt;0.005,"✓","Inicial distinto del último final: ¿falta un estado?"))</f>
        <v/>
      </c>
    </row>
    <row r="26">
      <c r="A26" s="41" t="n"/>
      <c r="B26" s="41" t="n"/>
      <c r="C26" s="41" t="n"/>
      <c r="D26" s="42" t="n"/>
      <c r="E26" s="42" t="n"/>
      <c r="F26" s="42" t="n"/>
      <c r="G26" s="42" t="n"/>
      <c r="H26" s="42" t="n"/>
      <c r="I26" s="42" t="n"/>
      <c r="J26" s="42" t="n"/>
      <c r="K26" s="43">
        <f>IF(COUNT(D26:G26)&lt;4,"",IF(ABS(D26+E26-F26-G26)&lt;0.005,"✓","La cuenta del banco no cierra"))</f>
        <v/>
      </c>
      <c r="L26" s="44">
        <f>IF(COUNT(E26,H26)&lt;2,"",ROUND(H26-E26,2))</f>
        <v/>
      </c>
      <c r="M26" s="44">
        <f>IF(COUNT(F26,I26)&lt;2,"",ROUND(I26-F26,2))</f>
        <v/>
      </c>
      <c r="N26" s="44">
        <f>IF(COUNT(G26,J26)&lt;2,"",ROUND(J26-G26,2))</f>
        <v/>
      </c>
      <c r="O26" s="43">
        <f>IF(COUNT(E26:J26)&lt;6,"",IF(AND(ABS(L26)&lt;0.005,ABS(M26)&lt;0.005,ABS(N26)&lt;0.005),"Cuadrado ✓","Diferencia"))</f>
        <v/>
      </c>
      <c r="P26" s="45">
        <f>IF(OR(O26="",O26="Cuadrado ✓"),"",IF(MOD(ROUND(ABS(IF(ABS(L26)&gt;=0.005,L26,IF(ABS(M26)&gt;=0.005,M26,N26)))*100,0),9)=0,"Divisible entre 9: probablemente dos dígitos invertidos","Busca una línea faltante, duplicada o mal leída"))</f>
        <v/>
      </c>
      <c r="Q26" s="46">
        <f>IF(OR(D26="",A26&lt;&gt;A25,B26&lt;&gt;B25,G25=""),"",IF(ABS(D26-G25)&lt;0.005,"✓","Inicial distinto del último final: ¿falta un estado?"))</f>
        <v/>
      </c>
    </row>
    <row r="27">
      <c r="A27" s="41" t="n"/>
      <c r="B27" s="41" t="n"/>
      <c r="C27" s="41" t="n"/>
      <c r="D27" s="42" t="n"/>
      <c r="E27" s="42" t="n"/>
      <c r="F27" s="42" t="n"/>
      <c r="G27" s="42" t="n"/>
      <c r="H27" s="42" t="n"/>
      <c r="I27" s="42" t="n"/>
      <c r="J27" s="42" t="n"/>
      <c r="K27" s="43">
        <f>IF(COUNT(D27:G27)&lt;4,"",IF(ABS(D27+E27-F27-G27)&lt;0.005,"✓","La cuenta del banco no cierra"))</f>
        <v/>
      </c>
      <c r="L27" s="44">
        <f>IF(COUNT(E27,H27)&lt;2,"",ROUND(H27-E27,2))</f>
        <v/>
      </c>
      <c r="M27" s="44">
        <f>IF(COUNT(F27,I27)&lt;2,"",ROUND(I27-F27,2))</f>
        <v/>
      </c>
      <c r="N27" s="44">
        <f>IF(COUNT(G27,J27)&lt;2,"",ROUND(J27-G27,2))</f>
        <v/>
      </c>
      <c r="O27" s="43">
        <f>IF(COUNT(E27:J27)&lt;6,"",IF(AND(ABS(L27)&lt;0.005,ABS(M27)&lt;0.005,ABS(N27)&lt;0.005),"Cuadrado ✓","Diferencia"))</f>
        <v/>
      </c>
      <c r="P27" s="45">
        <f>IF(OR(O27="",O27="Cuadrado ✓"),"",IF(MOD(ROUND(ABS(IF(ABS(L27)&gt;=0.005,L27,IF(ABS(M27)&gt;=0.005,M27,N27)))*100,0),9)=0,"Divisible entre 9: probablemente dos dígitos invertidos","Busca una línea faltante, duplicada o mal leída"))</f>
        <v/>
      </c>
      <c r="Q27" s="46">
        <f>IF(OR(D27="",A27&lt;&gt;A26,B27&lt;&gt;B26,G26=""),"",IF(ABS(D27-G26)&lt;0.005,"✓","Inicial distinto del último final: ¿falta un estado?"))</f>
        <v/>
      </c>
    </row>
    <row r="28">
      <c r="A28" s="41" t="n"/>
      <c r="B28" s="41" t="n"/>
      <c r="C28" s="41" t="n"/>
      <c r="D28" s="42" t="n"/>
      <c r="E28" s="42" t="n"/>
      <c r="F28" s="42" t="n"/>
      <c r="G28" s="42" t="n"/>
      <c r="H28" s="42" t="n"/>
      <c r="I28" s="42" t="n"/>
      <c r="J28" s="42" t="n"/>
      <c r="K28" s="43">
        <f>IF(COUNT(D28:G28)&lt;4,"",IF(ABS(D28+E28-F28-G28)&lt;0.005,"✓","La cuenta del banco no cierra"))</f>
        <v/>
      </c>
      <c r="L28" s="44">
        <f>IF(COUNT(E28,H28)&lt;2,"",ROUND(H28-E28,2))</f>
        <v/>
      </c>
      <c r="M28" s="44">
        <f>IF(COUNT(F28,I28)&lt;2,"",ROUND(I28-F28,2))</f>
        <v/>
      </c>
      <c r="N28" s="44">
        <f>IF(COUNT(G28,J28)&lt;2,"",ROUND(J28-G28,2))</f>
        <v/>
      </c>
      <c r="O28" s="43">
        <f>IF(COUNT(E28:J28)&lt;6,"",IF(AND(ABS(L28)&lt;0.005,ABS(M28)&lt;0.005,ABS(N28)&lt;0.005),"Cuadrado ✓","Diferencia"))</f>
        <v/>
      </c>
      <c r="P28" s="45">
        <f>IF(OR(O28="",O28="Cuadrado ✓"),"",IF(MOD(ROUND(ABS(IF(ABS(L28)&gt;=0.005,L28,IF(ABS(M28)&gt;=0.005,M28,N28)))*100,0),9)=0,"Divisible entre 9: probablemente dos dígitos invertidos","Busca una línea faltante, duplicada o mal leída"))</f>
        <v/>
      </c>
      <c r="Q28" s="46">
        <f>IF(OR(D28="",A28&lt;&gt;A27,B28&lt;&gt;B27,G27=""),"",IF(ABS(D28-G27)&lt;0.005,"✓","Inicial distinto del último final: ¿falta un estado?"))</f>
        <v/>
      </c>
    </row>
    <row r="29">
      <c r="A29" s="41" t="n"/>
      <c r="B29" s="41" t="n"/>
      <c r="C29" s="41" t="n"/>
      <c r="D29" s="42" t="n"/>
      <c r="E29" s="42" t="n"/>
      <c r="F29" s="42" t="n"/>
      <c r="G29" s="42" t="n"/>
      <c r="H29" s="42" t="n"/>
      <c r="I29" s="42" t="n"/>
      <c r="J29" s="42" t="n"/>
      <c r="K29" s="43">
        <f>IF(COUNT(D29:G29)&lt;4,"",IF(ABS(D29+E29-F29-G29)&lt;0.005,"✓","La cuenta del banco no cierra"))</f>
        <v/>
      </c>
      <c r="L29" s="44">
        <f>IF(COUNT(E29,H29)&lt;2,"",ROUND(H29-E29,2))</f>
        <v/>
      </c>
      <c r="M29" s="44">
        <f>IF(COUNT(F29,I29)&lt;2,"",ROUND(I29-F29,2))</f>
        <v/>
      </c>
      <c r="N29" s="44">
        <f>IF(COUNT(G29,J29)&lt;2,"",ROUND(J29-G29,2))</f>
        <v/>
      </c>
      <c r="O29" s="43">
        <f>IF(COUNT(E29:J29)&lt;6,"",IF(AND(ABS(L29)&lt;0.005,ABS(M29)&lt;0.005,ABS(N29)&lt;0.005),"Cuadrado ✓","Diferencia"))</f>
        <v/>
      </c>
      <c r="P29" s="45">
        <f>IF(OR(O29="",O29="Cuadrado ✓"),"",IF(MOD(ROUND(ABS(IF(ABS(L29)&gt;=0.005,L29,IF(ABS(M29)&gt;=0.005,M29,N29)))*100,0),9)=0,"Divisible entre 9: probablemente dos dígitos invertidos","Busca una línea faltante, duplicada o mal leída"))</f>
        <v/>
      </c>
      <c r="Q29" s="46">
        <f>IF(OR(D29="",A29&lt;&gt;A28,B29&lt;&gt;B28,G28=""),"",IF(ABS(D29-G28)&lt;0.005,"✓","Inicial distinto del último final: ¿falta un estado?"))</f>
        <v/>
      </c>
    </row>
    <row r="30">
      <c r="A30" s="41" t="n"/>
      <c r="B30" s="41" t="n"/>
      <c r="C30" s="41" t="n"/>
      <c r="D30" s="42" t="n"/>
      <c r="E30" s="42" t="n"/>
      <c r="F30" s="42" t="n"/>
      <c r="G30" s="42" t="n"/>
      <c r="H30" s="42" t="n"/>
      <c r="I30" s="42" t="n"/>
      <c r="J30" s="42" t="n"/>
      <c r="K30" s="43">
        <f>IF(COUNT(D30:G30)&lt;4,"",IF(ABS(D30+E30-F30-G30)&lt;0.005,"✓","La cuenta del banco no cierra"))</f>
        <v/>
      </c>
      <c r="L30" s="44">
        <f>IF(COUNT(E30,H30)&lt;2,"",ROUND(H30-E30,2))</f>
        <v/>
      </c>
      <c r="M30" s="44">
        <f>IF(COUNT(F30,I30)&lt;2,"",ROUND(I30-F30,2))</f>
        <v/>
      </c>
      <c r="N30" s="44">
        <f>IF(COUNT(G30,J30)&lt;2,"",ROUND(J30-G30,2))</f>
        <v/>
      </c>
      <c r="O30" s="43">
        <f>IF(COUNT(E30:J30)&lt;6,"",IF(AND(ABS(L30)&lt;0.005,ABS(M30)&lt;0.005,ABS(N30)&lt;0.005),"Cuadrado ✓","Diferencia"))</f>
        <v/>
      </c>
      <c r="P30" s="45">
        <f>IF(OR(O30="",O30="Cuadrado ✓"),"",IF(MOD(ROUND(ABS(IF(ABS(L30)&gt;=0.005,L30,IF(ABS(M30)&gt;=0.005,M30,N30)))*100,0),9)=0,"Divisible entre 9: probablemente dos dígitos invertidos","Busca una línea faltante, duplicada o mal leída"))</f>
        <v/>
      </c>
      <c r="Q30" s="46">
        <f>IF(OR(D30="",A30&lt;&gt;A29,B30&lt;&gt;B29,G29=""),"",IF(ABS(D30-G29)&lt;0.005,"✓","Inicial distinto del último final: ¿falta un estado?"))</f>
        <v/>
      </c>
    </row>
    <row r="31">
      <c r="A31" s="41" t="n"/>
      <c r="B31" s="41" t="n"/>
      <c r="C31" s="41" t="n"/>
      <c r="D31" s="42" t="n"/>
      <c r="E31" s="42" t="n"/>
      <c r="F31" s="42" t="n"/>
      <c r="G31" s="42" t="n"/>
      <c r="H31" s="42" t="n"/>
      <c r="I31" s="42" t="n"/>
      <c r="J31" s="42" t="n"/>
      <c r="K31" s="43">
        <f>IF(COUNT(D31:G31)&lt;4,"",IF(ABS(D31+E31-F31-G31)&lt;0.005,"✓","La cuenta del banco no cierra"))</f>
        <v/>
      </c>
      <c r="L31" s="44">
        <f>IF(COUNT(E31,H31)&lt;2,"",ROUND(H31-E31,2))</f>
        <v/>
      </c>
      <c r="M31" s="44">
        <f>IF(COUNT(F31,I31)&lt;2,"",ROUND(I31-F31,2))</f>
        <v/>
      </c>
      <c r="N31" s="44">
        <f>IF(COUNT(G31,J31)&lt;2,"",ROUND(J31-G31,2))</f>
        <v/>
      </c>
      <c r="O31" s="43">
        <f>IF(COUNT(E31:J31)&lt;6,"",IF(AND(ABS(L31)&lt;0.005,ABS(M31)&lt;0.005,ABS(N31)&lt;0.005),"Cuadrado ✓","Diferencia"))</f>
        <v/>
      </c>
      <c r="P31" s="45">
        <f>IF(OR(O31="",O31="Cuadrado ✓"),"",IF(MOD(ROUND(ABS(IF(ABS(L31)&gt;=0.005,L31,IF(ABS(M31)&gt;=0.005,M31,N31)))*100,0),9)=0,"Divisible entre 9: probablemente dos dígitos invertidos","Busca una línea faltante, duplicada o mal leída"))</f>
        <v/>
      </c>
      <c r="Q31" s="46">
        <f>IF(OR(D31="",A31&lt;&gt;A30,B31&lt;&gt;B30,G30=""),"",IF(ABS(D31-G30)&lt;0.005,"✓","Inicial distinto del último final: ¿falta un estado?"))</f>
        <v/>
      </c>
    </row>
    <row r="32">
      <c r="A32" s="41" t="n"/>
      <c r="B32" s="41" t="n"/>
      <c r="C32" s="41" t="n"/>
      <c r="D32" s="42" t="n"/>
      <c r="E32" s="42" t="n"/>
      <c r="F32" s="42" t="n"/>
      <c r="G32" s="42" t="n"/>
      <c r="H32" s="42" t="n"/>
      <c r="I32" s="42" t="n"/>
      <c r="J32" s="42" t="n"/>
      <c r="K32" s="43">
        <f>IF(COUNT(D32:G32)&lt;4,"",IF(ABS(D32+E32-F32-G32)&lt;0.005,"✓","La cuenta del banco no cierra"))</f>
        <v/>
      </c>
      <c r="L32" s="44">
        <f>IF(COUNT(E32,H32)&lt;2,"",ROUND(H32-E32,2))</f>
        <v/>
      </c>
      <c r="M32" s="44">
        <f>IF(COUNT(F32,I32)&lt;2,"",ROUND(I32-F32,2))</f>
        <v/>
      </c>
      <c r="N32" s="44">
        <f>IF(COUNT(G32,J32)&lt;2,"",ROUND(J32-G32,2))</f>
        <v/>
      </c>
      <c r="O32" s="43">
        <f>IF(COUNT(E32:J32)&lt;6,"",IF(AND(ABS(L32)&lt;0.005,ABS(M32)&lt;0.005,ABS(N32)&lt;0.005),"Cuadrado ✓","Diferencia"))</f>
        <v/>
      </c>
      <c r="P32" s="45">
        <f>IF(OR(O32="",O32="Cuadrado ✓"),"",IF(MOD(ROUND(ABS(IF(ABS(L32)&gt;=0.005,L32,IF(ABS(M32)&gt;=0.005,M32,N32)))*100,0),9)=0,"Divisible entre 9: probablemente dos dígitos invertidos","Busca una línea faltante, duplicada o mal leída"))</f>
        <v/>
      </c>
      <c r="Q32" s="46">
        <f>IF(OR(D32="",A32&lt;&gt;A31,B32&lt;&gt;B31,G31=""),"",IF(ABS(D32-G31)&lt;0.005,"✓","Inicial distinto del último final: ¿falta un estado?"))</f>
        <v/>
      </c>
    </row>
    <row r="33">
      <c r="A33" s="41" t="n"/>
      <c r="B33" s="41" t="n"/>
      <c r="C33" s="41" t="n"/>
      <c r="D33" s="42" t="n"/>
      <c r="E33" s="42" t="n"/>
      <c r="F33" s="42" t="n"/>
      <c r="G33" s="42" t="n"/>
      <c r="H33" s="42" t="n"/>
      <c r="I33" s="42" t="n"/>
      <c r="J33" s="42" t="n"/>
      <c r="K33" s="43">
        <f>IF(COUNT(D33:G33)&lt;4,"",IF(ABS(D33+E33-F33-G33)&lt;0.005,"✓","La cuenta del banco no cierra"))</f>
        <v/>
      </c>
      <c r="L33" s="44">
        <f>IF(COUNT(E33,H33)&lt;2,"",ROUND(H33-E33,2))</f>
        <v/>
      </c>
      <c r="M33" s="44">
        <f>IF(COUNT(F33,I33)&lt;2,"",ROUND(I33-F33,2))</f>
        <v/>
      </c>
      <c r="N33" s="44">
        <f>IF(COUNT(G33,J33)&lt;2,"",ROUND(J33-G33,2))</f>
        <v/>
      </c>
      <c r="O33" s="43">
        <f>IF(COUNT(E33:J33)&lt;6,"",IF(AND(ABS(L33)&lt;0.005,ABS(M33)&lt;0.005,ABS(N33)&lt;0.005),"Cuadrado ✓","Diferencia"))</f>
        <v/>
      </c>
      <c r="P33" s="45">
        <f>IF(OR(O33="",O33="Cuadrado ✓"),"",IF(MOD(ROUND(ABS(IF(ABS(L33)&gt;=0.005,L33,IF(ABS(M33)&gt;=0.005,M33,N33)))*100,0),9)=0,"Divisible entre 9: probablemente dos dígitos invertidos","Busca una línea faltante, duplicada o mal leída"))</f>
        <v/>
      </c>
      <c r="Q33" s="46">
        <f>IF(OR(D33="",A33&lt;&gt;A32,B33&lt;&gt;B32,G32=""),"",IF(ABS(D33-G32)&lt;0.005,"✓","Inicial distinto del último final: ¿falta un estado?"))</f>
        <v/>
      </c>
    </row>
    <row r="34">
      <c r="A34" s="41" t="n"/>
      <c r="B34" s="41" t="n"/>
      <c r="C34" s="41" t="n"/>
      <c r="D34" s="42" t="n"/>
      <c r="E34" s="42" t="n"/>
      <c r="F34" s="42" t="n"/>
      <c r="G34" s="42" t="n"/>
      <c r="H34" s="42" t="n"/>
      <c r="I34" s="42" t="n"/>
      <c r="J34" s="42" t="n"/>
      <c r="K34" s="43">
        <f>IF(COUNT(D34:G34)&lt;4,"",IF(ABS(D34+E34-F34-G34)&lt;0.005,"✓","La cuenta del banco no cierra"))</f>
        <v/>
      </c>
      <c r="L34" s="44">
        <f>IF(COUNT(E34,H34)&lt;2,"",ROUND(H34-E34,2))</f>
        <v/>
      </c>
      <c r="M34" s="44">
        <f>IF(COUNT(F34,I34)&lt;2,"",ROUND(I34-F34,2))</f>
        <v/>
      </c>
      <c r="N34" s="44">
        <f>IF(COUNT(G34,J34)&lt;2,"",ROUND(J34-G34,2))</f>
        <v/>
      </c>
      <c r="O34" s="43">
        <f>IF(COUNT(E34:J34)&lt;6,"",IF(AND(ABS(L34)&lt;0.005,ABS(M34)&lt;0.005,ABS(N34)&lt;0.005),"Cuadrado ✓","Diferencia"))</f>
        <v/>
      </c>
      <c r="P34" s="45">
        <f>IF(OR(O34="",O34="Cuadrado ✓"),"",IF(MOD(ROUND(ABS(IF(ABS(L34)&gt;=0.005,L34,IF(ABS(M34)&gt;=0.005,M34,N34)))*100,0),9)=0,"Divisible entre 9: probablemente dos dígitos invertidos","Busca una línea faltante, duplicada o mal leída"))</f>
        <v/>
      </c>
      <c r="Q34" s="46">
        <f>IF(OR(D34="",A34&lt;&gt;A33,B34&lt;&gt;B33,G33=""),"",IF(ABS(D34-G33)&lt;0.005,"✓","Inicial distinto del último final: ¿falta un estado?"))</f>
        <v/>
      </c>
    </row>
    <row r="35">
      <c r="A35" s="41" t="n"/>
      <c r="B35" s="41" t="n"/>
      <c r="C35" s="41" t="n"/>
      <c r="D35" s="42" t="n"/>
      <c r="E35" s="42" t="n"/>
      <c r="F35" s="42" t="n"/>
      <c r="G35" s="42" t="n"/>
      <c r="H35" s="42" t="n"/>
      <c r="I35" s="42" t="n"/>
      <c r="J35" s="42" t="n"/>
      <c r="K35" s="43">
        <f>IF(COUNT(D35:G35)&lt;4,"",IF(ABS(D35+E35-F35-G35)&lt;0.005,"✓","La cuenta del banco no cierra"))</f>
        <v/>
      </c>
      <c r="L35" s="44">
        <f>IF(COUNT(E35,H35)&lt;2,"",ROUND(H35-E35,2))</f>
        <v/>
      </c>
      <c r="M35" s="44">
        <f>IF(COUNT(F35,I35)&lt;2,"",ROUND(I35-F35,2))</f>
        <v/>
      </c>
      <c r="N35" s="44">
        <f>IF(COUNT(G35,J35)&lt;2,"",ROUND(J35-G35,2))</f>
        <v/>
      </c>
      <c r="O35" s="43">
        <f>IF(COUNT(E35:J35)&lt;6,"",IF(AND(ABS(L35)&lt;0.005,ABS(M35)&lt;0.005,ABS(N35)&lt;0.005),"Cuadrado ✓","Diferencia"))</f>
        <v/>
      </c>
      <c r="P35" s="45">
        <f>IF(OR(O35="",O35="Cuadrado ✓"),"",IF(MOD(ROUND(ABS(IF(ABS(L35)&gt;=0.005,L35,IF(ABS(M35)&gt;=0.005,M35,N35)))*100,0),9)=0,"Divisible entre 9: probablemente dos dígitos invertidos","Busca una línea faltante, duplicada o mal leída"))</f>
        <v/>
      </c>
      <c r="Q35" s="46">
        <f>IF(OR(D35="",A35&lt;&gt;A34,B35&lt;&gt;B34,G34=""),"",IF(ABS(D35-G34)&lt;0.005,"✓","Inicial distinto del último final: ¿falta un estado?"))</f>
        <v/>
      </c>
    </row>
    <row r="36">
      <c r="A36" s="41" t="n"/>
      <c r="B36" s="41" t="n"/>
      <c r="C36" s="41" t="n"/>
      <c r="D36" s="42" t="n"/>
      <c r="E36" s="42" t="n"/>
      <c r="F36" s="42" t="n"/>
      <c r="G36" s="42" t="n"/>
      <c r="H36" s="42" t="n"/>
      <c r="I36" s="42" t="n"/>
      <c r="J36" s="42" t="n"/>
      <c r="K36" s="43">
        <f>IF(COUNT(D36:G36)&lt;4,"",IF(ABS(D36+E36-F36-G36)&lt;0.005,"✓","La cuenta del banco no cierra"))</f>
        <v/>
      </c>
      <c r="L36" s="44">
        <f>IF(COUNT(E36,H36)&lt;2,"",ROUND(H36-E36,2))</f>
        <v/>
      </c>
      <c r="M36" s="44">
        <f>IF(COUNT(F36,I36)&lt;2,"",ROUND(I36-F36,2))</f>
        <v/>
      </c>
      <c r="N36" s="44">
        <f>IF(COUNT(G36,J36)&lt;2,"",ROUND(J36-G36,2))</f>
        <v/>
      </c>
      <c r="O36" s="43">
        <f>IF(COUNT(E36:J36)&lt;6,"",IF(AND(ABS(L36)&lt;0.005,ABS(M36)&lt;0.005,ABS(N36)&lt;0.005),"Cuadrado ✓","Diferencia"))</f>
        <v/>
      </c>
      <c r="P36" s="45">
        <f>IF(OR(O36="",O36="Cuadrado ✓"),"",IF(MOD(ROUND(ABS(IF(ABS(L36)&gt;=0.005,L36,IF(ABS(M36)&gt;=0.005,M36,N36)))*100,0),9)=0,"Divisible entre 9: probablemente dos dígitos invertidos","Busca una línea faltante, duplicada o mal leída"))</f>
        <v/>
      </c>
      <c r="Q36" s="46">
        <f>IF(OR(D36="",A36&lt;&gt;A35,B36&lt;&gt;B35,G35=""),"",IF(ABS(D36-G35)&lt;0.005,"✓","Inicial distinto del último final: ¿falta un estado?"))</f>
        <v/>
      </c>
    </row>
    <row r="37">
      <c r="A37" s="41" t="n"/>
      <c r="B37" s="41" t="n"/>
      <c r="C37" s="41" t="n"/>
      <c r="D37" s="42" t="n"/>
      <c r="E37" s="42" t="n"/>
      <c r="F37" s="42" t="n"/>
      <c r="G37" s="42" t="n"/>
      <c r="H37" s="42" t="n"/>
      <c r="I37" s="42" t="n"/>
      <c r="J37" s="42" t="n"/>
      <c r="K37" s="43">
        <f>IF(COUNT(D37:G37)&lt;4,"",IF(ABS(D37+E37-F37-G37)&lt;0.005,"✓","La cuenta del banco no cierra"))</f>
        <v/>
      </c>
      <c r="L37" s="44">
        <f>IF(COUNT(E37,H37)&lt;2,"",ROUND(H37-E37,2))</f>
        <v/>
      </c>
      <c r="M37" s="44">
        <f>IF(COUNT(F37,I37)&lt;2,"",ROUND(I37-F37,2))</f>
        <v/>
      </c>
      <c r="N37" s="44">
        <f>IF(COUNT(G37,J37)&lt;2,"",ROUND(J37-G37,2))</f>
        <v/>
      </c>
      <c r="O37" s="43">
        <f>IF(COUNT(E37:J37)&lt;6,"",IF(AND(ABS(L37)&lt;0.005,ABS(M37)&lt;0.005,ABS(N37)&lt;0.005),"Cuadrado ✓","Diferencia"))</f>
        <v/>
      </c>
      <c r="P37" s="45">
        <f>IF(OR(O37="",O37="Cuadrado ✓"),"",IF(MOD(ROUND(ABS(IF(ABS(L37)&gt;=0.005,L37,IF(ABS(M37)&gt;=0.005,M37,N37)))*100,0),9)=0,"Divisible entre 9: probablemente dos dígitos invertidos","Busca una línea faltante, duplicada o mal leída"))</f>
        <v/>
      </c>
      <c r="Q37" s="46">
        <f>IF(OR(D37="",A37&lt;&gt;A36,B37&lt;&gt;B36,G36=""),"",IF(ABS(D37-G36)&lt;0.005,"✓","Inicial distinto del último final: ¿falta un estado?"))</f>
        <v/>
      </c>
    </row>
    <row r="38">
      <c r="A38" s="41" t="n"/>
      <c r="B38" s="41" t="n"/>
      <c r="C38" s="41" t="n"/>
      <c r="D38" s="42" t="n"/>
      <c r="E38" s="42" t="n"/>
      <c r="F38" s="42" t="n"/>
      <c r="G38" s="42" t="n"/>
      <c r="H38" s="42" t="n"/>
      <c r="I38" s="42" t="n"/>
      <c r="J38" s="42" t="n"/>
      <c r="K38" s="43">
        <f>IF(COUNT(D38:G38)&lt;4,"",IF(ABS(D38+E38-F38-G38)&lt;0.005,"✓","La cuenta del banco no cierra"))</f>
        <v/>
      </c>
      <c r="L38" s="44">
        <f>IF(COUNT(E38,H38)&lt;2,"",ROUND(H38-E38,2))</f>
        <v/>
      </c>
      <c r="M38" s="44">
        <f>IF(COUNT(F38,I38)&lt;2,"",ROUND(I38-F38,2))</f>
        <v/>
      </c>
      <c r="N38" s="44">
        <f>IF(COUNT(G38,J38)&lt;2,"",ROUND(J38-G38,2))</f>
        <v/>
      </c>
      <c r="O38" s="43">
        <f>IF(COUNT(E38:J38)&lt;6,"",IF(AND(ABS(L38)&lt;0.005,ABS(M38)&lt;0.005,ABS(N38)&lt;0.005),"Cuadrado ✓","Diferencia"))</f>
        <v/>
      </c>
      <c r="P38" s="45">
        <f>IF(OR(O38="",O38="Cuadrado ✓"),"",IF(MOD(ROUND(ABS(IF(ABS(L38)&gt;=0.005,L38,IF(ABS(M38)&gt;=0.005,M38,N38)))*100,0),9)=0,"Divisible entre 9: probablemente dos dígitos invertidos","Busca una línea faltante, duplicada o mal leída"))</f>
        <v/>
      </c>
      <c r="Q38" s="46">
        <f>IF(OR(D38="",A38&lt;&gt;A37,B38&lt;&gt;B37,G37=""),"",IF(ABS(D38-G37)&lt;0.005,"✓","Inicial distinto del último final: ¿falta un estado?"))</f>
        <v/>
      </c>
    </row>
    <row r="39">
      <c r="A39" s="41" t="n"/>
      <c r="B39" s="41" t="n"/>
      <c r="C39" s="41" t="n"/>
      <c r="D39" s="42" t="n"/>
      <c r="E39" s="42" t="n"/>
      <c r="F39" s="42" t="n"/>
      <c r="G39" s="42" t="n"/>
      <c r="H39" s="42" t="n"/>
      <c r="I39" s="42" t="n"/>
      <c r="J39" s="42" t="n"/>
      <c r="K39" s="43">
        <f>IF(COUNT(D39:G39)&lt;4,"",IF(ABS(D39+E39-F39-G39)&lt;0.005,"✓","La cuenta del banco no cierra"))</f>
        <v/>
      </c>
      <c r="L39" s="44">
        <f>IF(COUNT(E39,H39)&lt;2,"",ROUND(H39-E39,2))</f>
        <v/>
      </c>
      <c r="M39" s="44">
        <f>IF(COUNT(F39,I39)&lt;2,"",ROUND(I39-F39,2))</f>
        <v/>
      </c>
      <c r="N39" s="44">
        <f>IF(COUNT(G39,J39)&lt;2,"",ROUND(J39-G39,2))</f>
        <v/>
      </c>
      <c r="O39" s="43">
        <f>IF(COUNT(E39:J39)&lt;6,"",IF(AND(ABS(L39)&lt;0.005,ABS(M39)&lt;0.005,ABS(N39)&lt;0.005),"Cuadrado ✓","Diferencia"))</f>
        <v/>
      </c>
      <c r="P39" s="45">
        <f>IF(OR(O39="",O39="Cuadrado ✓"),"",IF(MOD(ROUND(ABS(IF(ABS(L39)&gt;=0.005,L39,IF(ABS(M39)&gt;=0.005,M39,N39)))*100,0),9)=0,"Divisible entre 9: probablemente dos dígitos invertidos","Busca una línea faltante, duplicada o mal leída"))</f>
        <v/>
      </c>
      <c r="Q39" s="46">
        <f>IF(OR(D39="",A39&lt;&gt;A38,B39&lt;&gt;B38,G38=""),"",IF(ABS(D39-G38)&lt;0.005,"✓","Inicial distinto del último final: ¿falta un estado?"))</f>
        <v/>
      </c>
    </row>
    <row r="40">
      <c r="A40" s="41" t="n"/>
      <c r="B40" s="41" t="n"/>
      <c r="C40" s="41" t="n"/>
      <c r="D40" s="42" t="n"/>
      <c r="E40" s="42" t="n"/>
      <c r="F40" s="42" t="n"/>
      <c r="G40" s="42" t="n"/>
      <c r="H40" s="42" t="n"/>
      <c r="I40" s="42" t="n"/>
      <c r="J40" s="42" t="n"/>
      <c r="K40" s="43">
        <f>IF(COUNT(D40:G40)&lt;4,"",IF(ABS(D40+E40-F40-G40)&lt;0.005,"✓","La cuenta del banco no cierra"))</f>
        <v/>
      </c>
      <c r="L40" s="44">
        <f>IF(COUNT(E40,H40)&lt;2,"",ROUND(H40-E40,2))</f>
        <v/>
      </c>
      <c r="M40" s="44">
        <f>IF(COUNT(F40,I40)&lt;2,"",ROUND(I40-F40,2))</f>
        <v/>
      </c>
      <c r="N40" s="44">
        <f>IF(COUNT(G40,J40)&lt;2,"",ROUND(J40-G40,2))</f>
        <v/>
      </c>
      <c r="O40" s="43">
        <f>IF(COUNT(E40:J40)&lt;6,"",IF(AND(ABS(L40)&lt;0.005,ABS(M40)&lt;0.005,ABS(N40)&lt;0.005),"Cuadrado ✓","Diferencia"))</f>
        <v/>
      </c>
      <c r="P40" s="45">
        <f>IF(OR(O40="",O40="Cuadrado ✓"),"",IF(MOD(ROUND(ABS(IF(ABS(L40)&gt;=0.005,L40,IF(ABS(M40)&gt;=0.005,M40,N40)))*100,0),9)=0,"Divisible entre 9: probablemente dos dígitos invertidos","Busca una línea faltante, duplicada o mal leída"))</f>
        <v/>
      </c>
      <c r="Q40" s="46">
        <f>IF(OR(D40="",A40&lt;&gt;A39,B40&lt;&gt;B39,G39=""),"",IF(ABS(D40-G39)&lt;0.005,"✓","Inicial distinto del último final: ¿falta un estado?"))</f>
        <v/>
      </c>
    </row>
    <row r="41">
      <c r="A41" s="41" t="n"/>
      <c r="B41" s="41" t="n"/>
      <c r="C41" s="41" t="n"/>
      <c r="D41" s="42" t="n"/>
      <c r="E41" s="42" t="n"/>
      <c r="F41" s="42" t="n"/>
      <c r="G41" s="42" t="n"/>
      <c r="H41" s="42" t="n"/>
      <c r="I41" s="42" t="n"/>
      <c r="J41" s="42" t="n"/>
      <c r="K41" s="43">
        <f>IF(COUNT(D41:G41)&lt;4,"",IF(ABS(D41+E41-F41-G41)&lt;0.005,"✓","La cuenta del banco no cierra"))</f>
        <v/>
      </c>
      <c r="L41" s="44">
        <f>IF(COUNT(E41,H41)&lt;2,"",ROUND(H41-E41,2))</f>
        <v/>
      </c>
      <c r="M41" s="44">
        <f>IF(COUNT(F41,I41)&lt;2,"",ROUND(I41-F41,2))</f>
        <v/>
      </c>
      <c r="N41" s="44">
        <f>IF(COUNT(G41,J41)&lt;2,"",ROUND(J41-G41,2))</f>
        <v/>
      </c>
      <c r="O41" s="43">
        <f>IF(COUNT(E41:J41)&lt;6,"",IF(AND(ABS(L41)&lt;0.005,ABS(M41)&lt;0.005,ABS(N41)&lt;0.005),"Cuadrado ✓","Diferencia"))</f>
        <v/>
      </c>
      <c r="P41" s="45">
        <f>IF(OR(O41="",O41="Cuadrado ✓"),"",IF(MOD(ROUND(ABS(IF(ABS(L41)&gt;=0.005,L41,IF(ABS(M41)&gt;=0.005,M41,N41)))*100,0),9)=0,"Divisible entre 9: probablemente dos dígitos invertidos","Busca una línea faltante, duplicada o mal leída"))</f>
        <v/>
      </c>
      <c r="Q41" s="46">
        <f>IF(OR(D41="",A41&lt;&gt;A40,B41&lt;&gt;B40,G40=""),"",IF(ABS(D41-G40)&lt;0.005,"✓","Inicial distinto del último final: ¿falta un estado?"))</f>
        <v/>
      </c>
    </row>
    <row r="42">
      <c r="A42" s="41" t="n"/>
      <c r="B42" s="41" t="n"/>
      <c r="C42" s="41" t="n"/>
      <c r="D42" s="42" t="n"/>
      <c r="E42" s="42" t="n"/>
      <c r="F42" s="42" t="n"/>
      <c r="G42" s="42" t="n"/>
      <c r="H42" s="42" t="n"/>
      <c r="I42" s="42" t="n"/>
      <c r="J42" s="42" t="n"/>
      <c r="K42" s="43">
        <f>IF(COUNT(D42:G42)&lt;4,"",IF(ABS(D42+E42-F42-G42)&lt;0.005,"✓","La cuenta del banco no cierra"))</f>
        <v/>
      </c>
      <c r="L42" s="44">
        <f>IF(COUNT(E42,H42)&lt;2,"",ROUND(H42-E42,2))</f>
        <v/>
      </c>
      <c r="M42" s="44">
        <f>IF(COUNT(F42,I42)&lt;2,"",ROUND(I42-F42,2))</f>
        <v/>
      </c>
      <c r="N42" s="44">
        <f>IF(COUNT(G42,J42)&lt;2,"",ROUND(J42-G42,2))</f>
        <v/>
      </c>
      <c r="O42" s="43">
        <f>IF(COUNT(E42:J42)&lt;6,"",IF(AND(ABS(L42)&lt;0.005,ABS(M42)&lt;0.005,ABS(N42)&lt;0.005),"Cuadrado ✓","Diferencia"))</f>
        <v/>
      </c>
      <c r="P42" s="45">
        <f>IF(OR(O42="",O42="Cuadrado ✓"),"",IF(MOD(ROUND(ABS(IF(ABS(L42)&gt;=0.005,L42,IF(ABS(M42)&gt;=0.005,M42,N42)))*100,0),9)=0,"Divisible entre 9: probablemente dos dígitos invertidos","Busca una línea faltante, duplicada o mal leída"))</f>
        <v/>
      </c>
      <c r="Q42" s="46">
        <f>IF(OR(D42="",A42&lt;&gt;A41,B42&lt;&gt;B41,G41=""),"",IF(ABS(D42-G41)&lt;0.005,"✓","Inicial distinto del último final: ¿falta un estado?"))</f>
        <v/>
      </c>
    </row>
    <row r="43">
      <c r="A43" s="41" t="n"/>
      <c r="B43" s="41" t="n"/>
      <c r="C43" s="41" t="n"/>
      <c r="D43" s="42" t="n"/>
      <c r="E43" s="42" t="n"/>
      <c r="F43" s="42" t="n"/>
      <c r="G43" s="42" t="n"/>
      <c r="H43" s="42" t="n"/>
      <c r="I43" s="42" t="n"/>
      <c r="J43" s="42" t="n"/>
      <c r="K43" s="43">
        <f>IF(COUNT(D43:G43)&lt;4,"",IF(ABS(D43+E43-F43-G43)&lt;0.005,"✓","La cuenta del banco no cierra"))</f>
        <v/>
      </c>
      <c r="L43" s="44">
        <f>IF(COUNT(E43,H43)&lt;2,"",ROUND(H43-E43,2))</f>
        <v/>
      </c>
      <c r="M43" s="44">
        <f>IF(COUNT(F43,I43)&lt;2,"",ROUND(I43-F43,2))</f>
        <v/>
      </c>
      <c r="N43" s="44">
        <f>IF(COUNT(G43,J43)&lt;2,"",ROUND(J43-G43,2))</f>
        <v/>
      </c>
      <c r="O43" s="43">
        <f>IF(COUNT(E43:J43)&lt;6,"",IF(AND(ABS(L43)&lt;0.005,ABS(M43)&lt;0.005,ABS(N43)&lt;0.005),"Cuadrado ✓","Diferencia"))</f>
        <v/>
      </c>
      <c r="P43" s="45">
        <f>IF(OR(O43="",O43="Cuadrado ✓"),"",IF(MOD(ROUND(ABS(IF(ABS(L43)&gt;=0.005,L43,IF(ABS(M43)&gt;=0.005,M43,N43)))*100,0),9)=0,"Divisible entre 9: probablemente dos dígitos invertidos","Busca una línea faltante, duplicada o mal leída"))</f>
        <v/>
      </c>
      <c r="Q43" s="46">
        <f>IF(OR(D43="",A43&lt;&gt;A42,B43&lt;&gt;B42,G42=""),"",IF(ABS(D43-G42)&lt;0.005,"✓","Inicial distinto del último final: ¿falta un estado?"))</f>
        <v/>
      </c>
    </row>
    <row r="44">
      <c r="A44" s="41" t="n"/>
      <c r="B44" s="41" t="n"/>
      <c r="C44" s="41" t="n"/>
      <c r="D44" s="42" t="n"/>
      <c r="E44" s="42" t="n"/>
      <c r="F44" s="42" t="n"/>
      <c r="G44" s="42" t="n"/>
      <c r="H44" s="42" t="n"/>
      <c r="I44" s="42" t="n"/>
      <c r="J44" s="42" t="n"/>
      <c r="K44" s="43">
        <f>IF(COUNT(D44:G44)&lt;4,"",IF(ABS(D44+E44-F44-G44)&lt;0.005,"✓","La cuenta del banco no cierra"))</f>
        <v/>
      </c>
      <c r="L44" s="44">
        <f>IF(COUNT(E44,H44)&lt;2,"",ROUND(H44-E44,2))</f>
        <v/>
      </c>
      <c r="M44" s="44">
        <f>IF(COUNT(F44,I44)&lt;2,"",ROUND(I44-F44,2))</f>
        <v/>
      </c>
      <c r="N44" s="44">
        <f>IF(COUNT(G44,J44)&lt;2,"",ROUND(J44-G44,2))</f>
        <v/>
      </c>
      <c r="O44" s="43">
        <f>IF(COUNT(E44:J44)&lt;6,"",IF(AND(ABS(L44)&lt;0.005,ABS(M44)&lt;0.005,ABS(N44)&lt;0.005),"Cuadrado ✓","Diferencia"))</f>
        <v/>
      </c>
      <c r="P44" s="45">
        <f>IF(OR(O44="",O44="Cuadrado ✓"),"",IF(MOD(ROUND(ABS(IF(ABS(L44)&gt;=0.005,L44,IF(ABS(M44)&gt;=0.005,M44,N44)))*100,0),9)=0,"Divisible entre 9: probablemente dos dígitos invertidos","Busca una línea faltante, duplicada o mal leída"))</f>
        <v/>
      </c>
      <c r="Q44" s="46">
        <f>IF(OR(D44="",A44&lt;&gt;A43,B44&lt;&gt;B43,G43=""),"",IF(ABS(D44-G43)&lt;0.005,"✓","Inicial distinto del último final: ¿falta un estado?"))</f>
        <v/>
      </c>
    </row>
    <row r="45">
      <c r="A45" s="41" t="n"/>
      <c r="B45" s="41" t="n"/>
      <c r="C45" s="41" t="n"/>
      <c r="D45" s="42" t="n"/>
      <c r="E45" s="42" t="n"/>
      <c r="F45" s="42" t="n"/>
      <c r="G45" s="42" t="n"/>
      <c r="H45" s="42" t="n"/>
      <c r="I45" s="42" t="n"/>
      <c r="J45" s="42" t="n"/>
      <c r="K45" s="43">
        <f>IF(COUNT(D45:G45)&lt;4,"",IF(ABS(D45+E45-F45-G45)&lt;0.005,"✓","La cuenta del banco no cierra"))</f>
        <v/>
      </c>
      <c r="L45" s="44">
        <f>IF(COUNT(E45,H45)&lt;2,"",ROUND(H45-E45,2))</f>
        <v/>
      </c>
      <c r="M45" s="44">
        <f>IF(COUNT(F45,I45)&lt;2,"",ROUND(I45-F45,2))</f>
        <v/>
      </c>
      <c r="N45" s="44">
        <f>IF(COUNT(G45,J45)&lt;2,"",ROUND(J45-G45,2))</f>
        <v/>
      </c>
      <c r="O45" s="43">
        <f>IF(COUNT(E45:J45)&lt;6,"",IF(AND(ABS(L45)&lt;0.005,ABS(M45)&lt;0.005,ABS(N45)&lt;0.005),"Cuadrado ✓","Diferencia"))</f>
        <v/>
      </c>
      <c r="P45" s="45">
        <f>IF(OR(O45="",O45="Cuadrado ✓"),"",IF(MOD(ROUND(ABS(IF(ABS(L45)&gt;=0.005,L45,IF(ABS(M45)&gt;=0.005,M45,N45)))*100,0),9)=0,"Divisible entre 9: probablemente dos dígitos invertidos","Busca una línea faltante, duplicada o mal leída"))</f>
        <v/>
      </c>
      <c r="Q45" s="46">
        <f>IF(OR(D45="",A45&lt;&gt;A44,B45&lt;&gt;B44,G44=""),"",IF(ABS(D45-G44)&lt;0.005,"✓","Inicial distinto del último final: ¿falta un estado?"))</f>
        <v/>
      </c>
    </row>
    <row r="46">
      <c r="A46" s="41" t="n"/>
      <c r="B46" s="41" t="n"/>
      <c r="C46" s="41" t="n"/>
      <c r="D46" s="42" t="n"/>
      <c r="E46" s="42" t="n"/>
      <c r="F46" s="42" t="n"/>
      <c r="G46" s="42" t="n"/>
      <c r="H46" s="42" t="n"/>
      <c r="I46" s="42" t="n"/>
      <c r="J46" s="42" t="n"/>
      <c r="K46" s="43">
        <f>IF(COUNT(D46:G46)&lt;4,"",IF(ABS(D46+E46-F46-G46)&lt;0.005,"✓","La cuenta del banco no cierra"))</f>
        <v/>
      </c>
      <c r="L46" s="44">
        <f>IF(COUNT(E46,H46)&lt;2,"",ROUND(H46-E46,2))</f>
        <v/>
      </c>
      <c r="M46" s="44">
        <f>IF(COUNT(F46,I46)&lt;2,"",ROUND(I46-F46,2))</f>
        <v/>
      </c>
      <c r="N46" s="44">
        <f>IF(COUNT(G46,J46)&lt;2,"",ROUND(J46-G46,2))</f>
        <v/>
      </c>
      <c r="O46" s="43">
        <f>IF(COUNT(E46:J46)&lt;6,"",IF(AND(ABS(L46)&lt;0.005,ABS(M46)&lt;0.005,ABS(N46)&lt;0.005),"Cuadrado ✓","Diferencia"))</f>
        <v/>
      </c>
      <c r="P46" s="45">
        <f>IF(OR(O46="",O46="Cuadrado ✓"),"",IF(MOD(ROUND(ABS(IF(ABS(L46)&gt;=0.005,L46,IF(ABS(M46)&gt;=0.005,M46,N46)))*100,0),9)=0,"Divisible entre 9: probablemente dos dígitos invertidos","Busca una línea faltante, duplicada o mal leída"))</f>
        <v/>
      </c>
      <c r="Q46" s="46">
        <f>IF(OR(D46="",A46&lt;&gt;A45,B46&lt;&gt;B45,G45=""),"",IF(ABS(D46-G45)&lt;0.005,"✓","Inicial distinto del último final: ¿falta un estado?"))</f>
        <v/>
      </c>
    </row>
    <row r="47">
      <c r="A47" s="41" t="n"/>
      <c r="B47" s="41" t="n"/>
      <c r="C47" s="41" t="n"/>
      <c r="D47" s="42" t="n"/>
      <c r="E47" s="42" t="n"/>
      <c r="F47" s="42" t="n"/>
      <c r="G47" s="42" t="n"/>
      <c r="H47" s="42" t="n"/>
      <c r="I47" s="42" t="n"/>
      <c r="J47" s="42" t="n"/>
      <c r="K47" s="43">
        <f>IF(COUNT(D47:G47)&lt;4,"",IF(ABS(D47+E47-F47-G47)&lt;0.005,"✓","La cuenta del banco no cierra"))</f>
        <v/>
      </c>
      <c r="L47" s="44">
        <f>IF(COUNT(E47,H47)&lt;2,"",ROUND(H47-E47,2))</f>
        <v/>
      </c>
      <c r="M47" s="44">
        <f>IF(COUNT(F47,I47)&lt;2,"",ROUND(I47-F47,2))</f>
        <v/>
      </c>
      <c r="N47" s="44">
        <f>IF(COUNT(G47,J47)&lt;2,"",ROUND(J47-G47,2))</f>
        <v/>
      </c>
      <c r="O47" s="43">
        <f>IF(COUNT(E47:J47)&lt;6,"",IF(AND(ABS(L47)&lt;0.005,ABS(M47)&lt;0.005,ABS(N47)&lt;0.005),"Cuadrado ✓","Diferencia"))</f>
        <v/>
      </c>
      <c r="P47" s="45">
        <f>IF(OR(O47="",O47="Cuadrado ✓"),"",IF(MOD(ROUND(ABS(IF(ABS(L47)&gt;=0.005,L47,IF(ABS(M47)&gt;=0.005,M47,N47)))*100,0),9)=0,"Divisible entre 9: probablemente dos dígitos invertidos","Busca una línea faltante, duplicada o mal leída"))</f>
        <v/>
      </c>
      <c r="Q47" s="46">
        <f>IF(OR(D47="",A47&lt;&gt;A46,B47&lt;&gt;B46,G46=""),"",IF(ABS(D47-G46)&lt;0.005,"✓","Inicial distinto del último final: ¿falta un estado?"))</f>
        <v/>
      </c>
    </row>
    <row r="48">
      <c r="A48" s="41" t="n"/>
      <c r="B48" s="41" t="n"/>
      <c r="C48" s="41" t="n"/>
      <c r="D48" s="42" t="n"/>
      <c r="E48" s="42" t="n"/>
      <c r="F48" s="42" t="n"/>
      <c r="G48" s="42" t="n"/>
      <c r="H48" s="42" t="n"/>
      <c r="I48" s="42" t="n"/>
      <c r="J48" s="42" t="n"/>
      <c r="K48" s="43">
        <f>IF(COUNT(D48:G48)&lt;4,"",IF(ABS(D48+E48-F48-G48)&lt;0.005,"✓","La cuenta del banco no cierra"))</f>
        <v/>
      </c>
      <c r="L48" s="44">
        <f>IF(COUNT(E48,H48)&lt;2,"",ROUND(H48-E48,2))</f>
        <v/>
      </c>
      <c r="M48" s="44">
        <f>IF(COUNT(F48,I48)&lt;2,"",ROUND(I48-F48,2))</f>
        <v/>
      </c>
      <c r="N48" s="44">
        <f>IF(COUNT(G48,J48)&lt;2,"",ROUND(J48-G48,2))</f>
        <v/>
      </c>
      <c r="O48" s="43">
        <f>IF(COUNT(E48:J48)&lt;6,"",IF(AND(ABS(L48)&lt;0.005,ABS(M48)&lt;0.005,ABS(N48)&lt;0.005),"Cuadrado ✓","Diferencia"))</f>
        <v/>
      </c>
      <c r="P48" s="45">
        <f>IF(OR(O48="",O48="Cuadrado ✓"),"",IF(MOD(ROUND(ABS(IF(ABS(L48)&gt;=0.005,L48,IF(ABS(M48)&gt;=0.005,M48,N48)))*100,0),9)=0,"Divisible entre 9: probablemente dos dígitos invertidos","Busca una línea faltante, duplicada o mal leída"))</f>
        <v/>
      </c>
      <c r="Q48" s="46">
        <f>IF(OR(D48="",A48&lt;&gt;A47,B48&lt;&gt;B47,G47=""),"",IF(ABS(D48-G47)&lt;0.005,"✓","Inicial distinto del último final: ¿falta un estado?"))</f>
        <v/>
      </c>
    </row>
    <row r="49">
      <c r="A49" s="41" t="n"/>
      <c r="B49" s="41" t="n"/>
      <c r="C49" s="41" t="n"/>
      <c r="D49" s="42" t="n"/>
      <c r="E49" s="42" t="n"/>
      <c r="F49" s="42" t="n"/>
      <c r="G49" s="42" t="n"/>
      <c r="H49" s="42" t="n"/>
      <c r="I49" s="42" t="n"/>
      <c r="J49" s="42" t="n"/>
      <c r="K49" s="43">
        <f>IF(COUNT(D49:G49)&lt;4,"",IF(ABS(D49+E49-F49-G49)&lt;0.005,"✓","La cuenta del banco no cierra"))</f>
        <v/>
      </c>
      <c r="L49" s="44">
        <f>IF(COUNT(E49,H49)&lt;2,"",ROUND(H49-E49,2))</f>
        <v/>
      </c>
      <c r="M49" s="44">
        <f>IF(COUNT(F49,I49)&lt;2,"",ROUND(I49-F49,2))</f>
        <v/>
      </c>
      <c r="N49" s="44">
        <f>IF(COUNT(G49,J49)&lt;2,"",ROUND(J49-G49,2))</f>
        <v/>
      </c>
      <c r="O49" s="43">
        <f>IF(COUNT(E49:J49)&lt;6,"",IF(AND(ABS(L49)&lt;0.005,ABS(M49)&lt;0.005,ABS(N49)&lt;0.005),"Cuadrado ✓","Diferencia"))</f>
        <v/>
      </c>
      <c r="P49" s="45">
        <f>IF(OR(O49="",O49="Cuadrado ✓"),"",IF(MOD(ROUND(ABS(IF(ABS(L49)&gt;=0.005,L49,IF(ABS(M49)&gt;=0.005,M49,N49)))*100,0),9)=0,"Divisible entre 9: probablemente dos dígitos invertidos","Busca una línea faltante, duplicada o mal leída"))</f>
        <v/>
      </c>
      <c r="Q49" s="46">
        <f>IF(OR(D49="",A49&lt;&gt;A48,B49&lt;&gt;B48,G48=""),"",IF(ABS(D49-G48)&lt;0.005,"✓","Inicial distinto del último final: ¿falta un estado?"))</f>
        <v/>
      </c>
    </row>
    <row r="50">
      <c r="A50" s="41" t="n"/>
      <c r="B50" s="41" t="n"/>
      <c r="C50" s="41" t="n"/>
      <c r="D50" s="42" t="n"/>
      <c r="E50" s="42" t="n"/>
      <c r="F50" s="42" t="n"/>
      <c r="G50" s="42" t="n"/>
      <c r="H50" s="42" t="n"/>
      <c r="I50" s="42" t="n"/>
      <c r="J50" s="42" t="n"/>
      <c r="K50" s="43">
        <f>IF(COUNT(D50:G50)&lt;4,"",IF(ABS(D50+E50-F50-G50)&lt;0.005,"✓","La cuenta del banco no cierra"))</f>
        <v/>
      </c>
      <c r="L50" s="44">
        <f>IF(COUNT(E50,H50)&lt;2,"",ROUND(H50-E50,2))</f>
        <v/>
      </c>
      <c r="M50" s="44">
        <f>IF(COUNT(F50,I50)&lt;2,"",ROUND(I50-F50,2))</f>
        <v/>
      </c>
      <c r="N50" s="44">
        <f>IF(COUNT(G50,J50)&lt;2,"",ROUND(J50-G50,2))</f>
        <v/>
      </c>
      <c r="O50" s="43">
        <f>IF(COUNT(E50:J50)&lt;6,"",IF(AND(ABS(L50)&lt;0.005,ABS(M50)&lt;0.005,ABS(N50)&lt;0.005),"Cuadrado ✓","Diferencia"))</f>
        <v/>
      </c>
      <c r="P50" s="45">
        <f>IF(OR(O50="",O50="Cuadrado ✓"),"",IF(MOD(ROUND(ABS(IF(ABS(L50)&gt;=0.005,L50,IF(ABS(M50)&gt;=0.005,M50,N50)))*100,0),9)=0,"Divisible entre 9: probablemente dos dígitos invertidos","Busca una línea faltante, duplicada o mal leída"))</f>
        <v/>
      </c>
      <c r="Q50" s="46">
        <f>IF(OR(D50="",A50&lt;&gt;A49,B50&lt;&gt;B49,G49=""),"",IF(ABS(D50-G49)&lt;0.005,"✓","Inicial distinto del último final: ¿falta un estado?"))</f>
        <v/>
      </c>
    </row>
    <row r="51">
      <c r="A51" s="41" t="n"/>
      <c r="B51" s="41" t="n"/>
      <c r="C51" s="41" t="n"/>
      <c r="D51" s="42" t="n"/>
      <c r="E51" s="42" t="n"/>
      <c r="F51" s="42" t="n"/>
      <c r="G51" s="42" t="n"/>
      <c r="H51" s="42" t="n"/>
      <c r="I51" s="42" t="n"/>
      <c r="J51" s="42" t="n"/>
      <c r="K51" s="43">
        <f>IF(COUNT(D51:G51)&lt;4,"",IF(ABS(D51+E51-F51-G51)&lt;0.005,"✓","La cuenta del banco no cierra"))</f>
        <v/>
      </c>
      <c r="L51" s="44">
        <f>IF(COUNT(E51,H51)&lt;2,"",ROUND(H51-E51,2))</f>
        <v/>
      </c>
      <c r="M51" s="44">
        <f>IF(COUNT(F51,I51)&lt;2,"",ROUND(I51-F51,2))</f>
        <v/>
      </c>
      <c r="N51" s="44">
        <f>IF(COUNT(G51,J51)&lt;2,"",ROUND(J51-G51,2))</f>
        <v/>
      </c>
      <c r="O51" s="43">
        <f>IF(COUNT(E51:J51)&lt;6,"",IF(AND(ABS(L51)&lt;0.005,ABS(M51)&lt;0.005,ABS(N51)&lt;0.005),"Cuadrado ✓","Diferencia"))</f>
        <v/>
      </c>
      <c r="P51" s="45">
        <f>IF(OR(O51="",O51="Cuadrado ✓"),"",IF(MOD(ROUND(ABS(IF(ABS(L51)&gt;=0.005,L51,IF(ABS(M51)&gt;=0.005,M51,N51)))*100,0),9)=0,"Divisible entre 9: probablemente dos dígitos invertidos","Busca una línea faltante, duplicada o mal leída"))</f>
        <v/>
      </c>
      <c r="Q51" s="46">
        <f>IF(OR(D51="",A51&lt;&gt;A50,B51&lt;&gt;B50,G50=""),"",IF(ABS(D51-G50)&lt;0.005,"✓","Inicial distinto del último final: ¿falta un estado?"))</f>
        <v/>
      </c>
    </row>
    <row r="52">
      <c r="A52" s="41" t="n"/>
      <c r="B52" s="41" t="n"/>
      <c r="C52" s="41" t="n"/>
      <c r="D52" s="42" t="n"/>
      <c r="E52" s="42" t="n"/>
      <c r="F52" s="42" t="n"/>
      <c r="G52" s="42" t="n"/>
      <c r="H52" s="42" t="n"/>
      <c r="I52" s="42" t="n"/>
      <c r="J52" s="42" t="n"/>
      <c r="K52" s="43">
        <f>IF(COUNT(D52:G52)&lt;4,"",IF(ABS(D52+E52-F52-G52)&lt;0.005,"✓","La cuenta del banco no cierra"))</f>
        <v/>
      </c>
      <c r="L52" s="44">
        <f>IF(COUNT(E52,H52)&lt;2,"",ROUND(H52-E52,2))</f>
        <v/>
      </c>
      <c r="M52" s="44">
        <f>IF(COUNT(F52,I52)&lt;2,"",ROUND(I52-F52,2))</f>
        <v/>
      </c>
      <c r="N52" s="44">
        <f>IF(COUNT(G52,J52)&lt;2,"",ROUND(J52-G52,2))</f>
        <v/>
      </c>
      <c r="O52" s="43">
        <f>IF(COUNT(E52:J52)&lt;6,"",IF(AND(ABS(L52)&lt;0.005,ABS(M52)&lt;0.005,ABS(N52)&lt;0.005),"Cuadrado ✓","Diferencia"))</f>
        <v/>
      </c>
      <c r="P52" s="45">
        <f>IF(OR(O52="",O52="Cuadrado ✓"),"",IF(MOD(ROUND(ABS(IF(ABS(L52)&gt;=0.005,L52,IF(ABS(M52)&gt;=0.005,M52,N52)))*100,0),9)=0,"Divisible entre 9: probablemente dos dígitos invertidos","Busca una línea faltante, duplicada o mal leída"))</f>
        <v/>
      </c>
      <c r="Q52" s="46">
        <f>IF(OR(D52="",A52&lt;&gt;A51,B52&lt;&gt;B51,G51=""),"",IF(ABS(D52-G51)&lt;0.005,"✓","Inicial distinto del último final: ¿falta un estado?"))</f>
        <v/>
      </c>
    </row>
    <row r="53">
      <c r="A53" s="41" t="n"/>
      <c r="B53" s="41" t="n"/>
      <c r="C53" s="41" t="n"/>
      <c r="D53" s="42" t="n"/>
      <c r="E53" s="42" t="n"/>
      <c r="F53" s="42" t="n"/>
      <c r="G53" s="42" t="n"/>
      <c r="H53" s="42" t="n"/>
      <c r="I53" s="42" t="n"/>
      <c r="J53" s="42" t="n"/>
      <c r="K53" s="43">
        <f>IF(COUNT(D53:G53)&lt;4,"",IF(ABS(D53+E53-F53-G53)&lt;0.005,"✓","La cuenta del banco no cierra"))</f>
        <v/>
      </c>
      <c r="L53" s="44">
        <f>IF(COUNT(E53,H53)&lt;2,"",ROUND(H53-E53,2))</f>
        <v/>
      </c>
      <c r="M53" s="44">
        <f>IF(COUNT(F53,I53)&lt;2,"",ROUND(I53-F53,2))</f>
        <v/>
      </c>
      <c r="N53" s="44">
        <f>IF(COUNT(G53,J53)&lt;2,"",ROUND(J53-G53,2))</f>
        <v/>
      </c>
      <c r="O53" s="43">
        <f>IF(COUNT(E53:J53)&lt;6,"",IF(AND(ABS(L53)&lt;0.005,ABS(M53)&lt;0.005,ABS(N53)&lt;0.005),"Cuadrado ✓","Diferencia"))</f>
        <v/>
      </c>
      <c r="P53" s="45">
        <f>IF(OR(O53="",O53="Cuadrado ✓"),"",IF(MOD(ROUND(ABS(IF(ABS(L53)&gt;=0.005,L53,IF(ABS(M53)&gt;=0.005,M53,N53)))*100,0),9)=0,"Divisible entre 9: probablemente dos dígitos invertidos","Busca una línea faltante, duplicada o mal leída"))</f>
        <v/>
      </c>
      <c r="Q53" s="46">
        <f>IF(OR(D53="",A53&lt;&gt;A52,B53&lt;&gt;B52,G52=""),"",IF(ABS(D53-G52)&lt;0.005,"✓","Inicial distinto del último final: ¿falta un estado?"))</f>
        <v/>
      </c>
    </row>
    <row r="54">
      <c r="A54" s="41" t="n"/>
      <c r="B54" s="41" t="n"/>
      <c r="C54" s="41" t="n"/>
      <c r="D54" s="42" t="n"/>
      <c r="E54" s="42" t="n"/>
      <c r="F54" s="42" t="n"/>
      <c r="G54" s="42" t="n"/>
      <c r="H54" s="42" t="n"/>
      <c r="I54" s="42" t="n"/>
      <c r="J54" s="42" t="n"/>
      <c r="K54" s="43">
        <f>IF(COUNT(D54:G54)&lt;4,"",IF(ABS(D54+E54-F54-G54)&lt;0.005,"✓","La cuenta del banco no cierra"))</f>
        <v/>
      </c>
      <c r="L54" s="44">
        <f>IF(COUNT(E54,H54)&lt;2,"",ROUND(H54-E54,2))</f>
        <v/>
      </c>
      <c r="M54" s="44">
        <f>IF(COUNT(F54,I54)&lt;2,"",ROUND(I54-F54,2))</f>
        <v/>
      </c>
      <c r="N54" s="44">
        <f>IF(COUNT(G54,J54)&lt;2,"",ROUND(J54-G54,2))</f>
        <v/>
      </c>
      <c r="O54" s="43">
        <f>IF(COUNT(E54:J54)&lt;6,"",IF(AND(ABS(L54)&lt;0.005,ABS(M54)&lt;0.005,ABS(N54)&lt;0.005),"Cuadrado ✓","Diferencia"))</f>
        <v/>
      </c>
      <c r="P54" s="45">
        <f>IF(OR(O54="",O54="Cuadrado ✓"),"",IF(MOD(ROUND(ABS(IF(ABS(L54)&gt;=0.005,L54,IF(ABS(M54)&gt;=0.005,M54,N54)))*100,0),9)=0,"Divisible entre 9: probablemente dos dígitos invertidos","Busca una línea faltante, duplicada o mal leída"))</f>
        <v/>
      </c>
      <c r="Q54" s="46">
        <f>IF(OR(D54="",A54&lt;&gt;A53,B54&lt;&gt;B53,G53=""),"",IF(ABS(D54-G53)&lt;0.005,"✓","Inicial distinto del último final: ¿falta un estado?"))</f>
        <v/>
      </c>
    </row>
    <row r="55">
      <c r="A55" s="41" t="n"/>
      <c r="B55" s="41" t="n"/>
      <c r="C55" s="41" t="n"/>
      <c r="D55" s="42" t="n"/>
      <c r="E55" s="42" t="n"/>
      <c r="F55" s="42" t="n"/>
      <c r="G55" s="42" t="n"/>
      <c r="H55" s="42" t="n"/>
      <c r="I55" s="42" t="n"/>
      <c r="J55" s="42" t="n"/>
      <c r="K55" s="43">
        <f>IF(COUNT(D55:G55)&lt;4,"",IF(ABS(D55+E55-F55-G55)&lt;0.005,"✓","La cuenta del banco no cierra"))</f>
        <v/>
      </c>
      <c r="L55" s="44">
        <f>IF(COUNT(E55,H55)&lt;2,"",ROUND(H55-E55,2))</f>
        <v/>
      </c>
      <c r="M55" s="44">
        <f>IF(COUNT(F55,I55)&lt;2,"",ROUND(I55-F55,2))</f>
        <v/>
      </c>
      <c r="N55" s="44">
        <f>IF(COUNT(G55,J55)&lt;2,"",ROUND(J55-G55,2))</f>
        <v/>
      </c>
      <c r="O55" s="43">
        <f>IF(COUNT(E55:J55)&lt;6,"",IF(AND(ABS(L55)&lt;0.005,ABS(M55)&lt;0.005,ABS(N55)&lt;0.005),"Cuadrado ✓","Diferencia"))</f>
        <v/>
      </c>
      <c r="P55" s="45">
        <f>IF(OR(O55="",O55="Cuadrado ✓"),"",IF(MOD(ROUND(ABS(IF(ABS(L55)&gt;=0.005,L55,IF(ABS(M55)&gt;=0.005,M55,N55)))*100,0),9)=0,"Divisible entre 9: probablemente dos dígitos invertidos","Busca una línea faltante, duplicada o mal leída"))</f>
        <v/>
      </c>
      <c r="Q55" s="46">
        <f>IF(OR(D55="",A55&lt;&gt;A54,B55&lt;&gt;B54,G54=""),"",IF(ABS(D55-G54)&lt;0.005,"✓","Inicial distinto del último final: ¿falta un estado?"))</f>
        <v/>
      </c>
    </row>
    <row r="56">
      <c r="A56" s="41" t="n"/>
      <c r="B56" s="41" t="n"/>
      <c r="C56" s="41" t="n"/>
      <c r="D56" s="42" t="n"/>
      <c r="E56" s="42" t="n"/>
      <c r="F56" s="42" t="n"/>
      <c r="G56" s="42" t="n"/>
      <c r="H56" s="42" t="n"/>
      <c r="I56" s="42" t="n"/>
      <c r="J56" s="42" t="n"/>
      <c r="K56" s="43">
        <f>IF(COUNT(D56:G56)&lt;4,"",IF(ABS(D56+E56-F56-G56)&lt;0.005,"✓","La cuenta del banco no cierra"))</f>
        <v/>
      </c>
      <c r="L56" s="44">
        <f>IF(COUNT(E56,H56)&lt;2,"",ROUND(H56-E56,2))</f>
        <v/>
      </c>
      <c r="M56" s="44">
        <f>IF(COUNT(F56,I56)&lt;2,"",ROUND(I56-F56,2))</f>
        <v/>
      </c>
      <c r="N56" s="44">
        <f>IF(COUNT(G56,J56)&lt;2,"",ROUND(J56-G56,2))</f>
        <v/>
      </c>
      <c r="O56" s="43">
        <f>IF(COUNT(E56:J56)&lt;6,"",IF(AND(ABS(L56)&lt;0.005,ABS(M56)&lt;0.005,ABS(N56)&lt;0.005),"Cuadrado ✓","Diferencia"))</f>
        <v/>
      </c>
      <c r="P56" s="45">
        <f>IF(OR(O56="",O56="Cuadrado ✓"),"",IF(MOD(ROUND(ABS(IF(ABS(L56)&gt;=0.005,L56,IF(ABS(M56)&gt;=0.005,M56,N56)))*100,0),9)=0,"Divisible entre 9: probablemente dos dígitos invertidos","Busca una línea faltante, duplicada o mal leída"))</f>
        <v/>
      </c>
      <c r="Q56" s="46">
        <f>IF(OR(D56="",A56&lt;&gt;A55,B56&lt;&gt;B55,G55=""),"",IF(ABS(D56-G55)&lt;0.005,"✓","Inicial distinto del último final: ¿falta un estado?"))</f>
        <v/>
      </c>
    </row>
    <row r="57">
      <c r="A57" s="41" t="n"/>
      <c r="B57" s="41" t="n"/>
      <c r="C57" s="41" t="n"/>
      <c r="D57" s="42" t="n"/>
      <c r="E57" s="42" t="n"/>
      <c r="F57" s="42" t="n"/>
      <c r="G57" s="42" t="n"/>
      <c r="H57" s="42" t="n"/>
      <c r="I57" s="42" t="n"/>
      <c r="J57" s="42" t="n"/>
      <c r="K57" s="43">
        <f>IF(COUNT(D57:G57)&lt;4,"",IF(ABS(D57+E57-F57-G57)&lt;0.005,"✓","La cuenta del banco no cierra"))</f>
        <v/>
      </c>
      <c r="L57" s="44">
        <f>IF(COUNT(E57,H57)&lt;2,"",ROUND(H57-E57,2))</f>
        <v/>
      </c>
      <c r="M57" s="44">
        <f>IF(COUNT(F57,I57)&lt;2,"",ROUND(I57-F57,2))</f>
        <v/>
      </c>
      <c r="N57" s="44">
        <f>IF(COUNT(G57,J57)&lt;2,"",ROUND(J57-G57,2))</f>
        <v/>
      </c>
      <c r="O57" s="43">
        <f>IF(COUNT(E57:J57)&lt;6,"",IF(AND(ABS(L57)&lt;0.005,ABS(M57)&lt;0.005,ABS(N57)&lt;0.005),"Cuadrado ✓","Diferencia"))</f>
        <v/>
      </c>
      <c r="P57" s="45">
        <f>IF(OR(O57="",O57="Cuadrado ✓"),"",IF(MOD(ROUND(ABS(IF(ABS(L57)&gt;=0.005,L57,IF(ABS(M57)&gt;=0.005,M57,N57)))*100,0),9)=0,"Divisible entre 9: probablemente dos dígitos invertidos","Busca una línea faltante, duplicada o mal leída"))</f>
        <v/>
      </c>
      <c r="Q57" s="46">
        <f>IF(OR(D57="",A57&lt;&gt;A56,B57&lt;&gt;B56,G56=""),"",IF(ABS(D57-G56)&lt;0.005,"✓","Inicial distinto del último final: ¿falta un estado?"))</f>
        <v/>
      </c>
    </row>
    <row r="58">
      <c r="A58" s="41" t="n"/>
      <c r="B58" s="41" t="n"/>
      <c r="C58" s="41" t="n"/>
      <c r="D58" s="42" t="n"/>
      <c r="E58" s="42" t="n"/>
      <c r="F58" s="42" t="n"/>
      <c r="G58" s="42" t="n"/>
      <c r="H58" s="42" t="n"/>
      <c r="I58" s="42" t="n"/>
      <c r="J58" s="42" t="n"/>
      <c r="K58" s="43">
        <f>IF(COUNT(D58:G58)&lt;4,"",IF(ABS(D58+E58-F58-G58)&lt;0.005,"✓","La cuenta del banco no cierra"))</f>
        <v/>
      </c>
      <c r="L58" s="44">
        <f>IF(COUNT(E58,H58)&lt;2,"",ROUND(H58-E58,2))</f>
        <v/>
      </c>
      <c r="M58" s="44">
        <f>IF(COUNT(F58,I58)&lt;2,"",ROUND(I58-F58,2))</f>
        <v/>
      </c>
      <c r="N58" s="44">
        <f>IF(COUNT(G58,J58)&lt;2,"",ROUND(J58-G58,2))</f>
        <v/>
      </c>
      <c r="O58" s="43">
        <f>IF(COUNT(E58:J58)&lt;6,"",IF(AND(ABS(L58)&lt;0.005,ABS(M58)&lt;0.005,ABS(N58)&lt;0.005),"Cuadrado ✓","Diferencia"))</f>
        <v/>
      </c>
      <c r="P58" s="45">
        <f>IF(OR(O58="",O58="Cuadrado ✓"),"",IF(MOD(ROUND(ABS(IF(ABS(L58)&gt;=0.005,L58,IF(ABS(M58)&gt;=0.005,M58,N58)))*100,0),9)=0,"Divisible entre 9: probablemente dos dígitos invertidos","Busca una línea faltante, duplicada o mal leída"))</f>
        <v/>
      </c>
      <c r="Q58" s="46">
        <f>IF(OR(D58="",A58&lt;&gt;A57,B58&lt;&gt;B57,G57=""),"",IF(ABS(D58-G57)&lt;0.005,"✓","Inicial distinto del último final: ¿falta un estado?"))</f>
        <v/>
      </c>
    </row>
    <row r="59">
      <c r="A59" s="41" t="n"/>
      <c r="B59" s="41" t="n"/>
      <c r="C59" s="41" t="n"/>
      <c r="D59" s="42" t="n"/>
      <c r="E59" s="42" t="n"/>
      <c r="F59" s="42" t="n"/>
      <c r="G59" s="42" t="n"/>
      <c r="H59" s="42" t="n"/>
      <c r="I59" s="42" t="n"/>
      <c r="J59" s="42" t="n"/>
      <c r="K59" s="43">
        <f>IF(COUNT(D59:G59)&lt;4,"",IF(ABS(D59+E59-F59-G59)&lt;0.005,"✓","La cuenta del banco no cierra"))</f>
        <v/>
      </c>
      <c r="L59" s="44">
        <f>IF(COUNT(E59,H59)&lt;2,"",ROUND(H59-E59,2))</f>
        <v/>
      </c>
      <c r="M59" s="44">
        <f>IF(COUNT(F59,I59)&lt;2,"",ROUND(I59-F59,2))</f>
        <v/>
      </c>
      <c r="N59" s="44">
        <f>IF(COUNT(G59,J59)&lt;2,"",ROUND(J59-G59,2))</f>
        <v/>
      </c>
      <c r="O59" s="43">
        <f>IF(COUNT(E59:J59)&lt;6,"",IF(AND(ABS(L59)&lt;0.005,ABS(M59)&lt;0.005,ABS(N59)&lt;0.005),"Cuadrado ✓","Diferencia"))</f>
        <v/>
      </c>
      <c r="P59" s="45">
        <f>IF(OR(O59="",O59="Cuadrado ✓"),"",IF(MOD(ROUND(ABS(IF(ABS(L59)&gt;=0.005,L59,IF(ABS(M59)&gt;=0.005,M59,N59)))*100,0),9)=0,"Divisible entre 9: probablemente dos dígitos invertidos","Busca una línea faltante, duplicada o mal leída"))</f>
        <v/>
      </c>
      <c r="Q59" s="46">
        <f>IF(OR(D59="",A59&lt;&gt;A58,B59&lt;&gt;B58,G58=""),"",IF(ABS(D59-G58)&lt;0.005,"✓","Inicial distinto del último final: ¿falta un estado?"))</f>
        <v/>
      </c>
    </row>
    <row r="60">
      <c r="A60" s="41" t="n"/>
      <c r="B60" s="41" t="n"/>
      <c r="C60" s="41" t="n"/>
      <c r="D60" s="42" t="n"/>
      <c r="E60" s="42" t="n"/>
      <c r="F60" s="42" t="n"/>
      <c r="G60" s="42" t="n"/>
      <c r="H60" s="42" t="n"/>
      <c r="I60" s="42" t="n"/>
      <c r="J60" s="42" t="n"/>
      <c r="K60" s="43">
        <f>IF(COUNT(D60:G60)&lt;4,"",IF(ABS(D60+E60-F60-G60)&lt;0.005,"✓","La cuenta del banco no cierra"))</f>
        <v/>
      </c>
      <c r="L60" s="44">
        <f>IF(COUNT(E60,H60)&lt;2,"",ROUND(H60-E60,2))</f>
        <v/>
      </c>
      <c r="M60" s="44">
        <f>IF(COUNT(F60,I60)&lt;2,"",ROUND(I60-F60,2))</f>
        <v/>
      </c>
      <c r="N60" s="44">
        <f>IF(COUNT(G60,J60)&lt;2,"",ROUND(J60-G60,2))</f>
        <v/>
      </c>
      <c r="O60" s="43">
        <f>IF(COUNT(E60:J60)&lt;6,"",IF(AND(ABS(L60)&lt;0.005,ABS(M60)&lt;0.005,ABS(N60)&lt;0.005),"Cuadrado ✓","Diferencia"))</f>
        <v/>
      </c>
      <c r="P60" s="45">
        <f>IF(OR(O60="",O60="Cuadrado ✓"),"",IF(MOD(ROUND(ABS(IF(ABS(L60)&gt;=0.005,L60,IF(ABS(M60)&gt;=0.005,M60,N60)))*100,0),9)=0,"Divisible entre 9: probablemente dos dígitos invertidos","Busca una línea faltante, duplicada o mal leída"))</f>
        <v/>
      </c>
      <c r="Q60" s="46">
        <f>IF(OR(D60="",A60&lt;&gt;A59,B60&lt;&gt;B59,G59=""),"",IF(ABS(D60-G59)&lt;0.005,"✓","Inicial distinto del último final: ¿falta un estado?"))</f>
        <v/>
      </c>
    </row>
    <row r="61">
      <c r="A61" s="41" t="n"/>
      <c r="B61" s="41" t="n"/>
      <c r="C61" s="41" t="n"/>
      <c r="D61" s="42" t="n"/>
      <c r="E61" s="42" t="n"/>
      <c r="F61" s="42" t="n"/>
      <c r="G61" s="42" t="n"/>
      <c r="H61" s="42" t="n"/>
      <c r="I61" s="42" t="n"/>
      <c r="J61" s="42" t="n"/>
      <c r="K61" s="43">
        <f>IF(COUNT(D61:G61)&lt;4,"",IF(ABS(D61+E61-F61-G61)&lt;0.005,"✓","La cuenta del banco no cierra"))</f>
        <v/>
      </c>
      <c r="L61" s="44">
        <f>IF(COUNT(E61,H61)&lt;2,"",ROUND(H61-E61,2))</f>
        <v/>
      </c>
      <c r="M61" s="44">
        <f>IF(COUNT(F61,I61)&lt;2,"",ROUND(I61-F61,2))</f>
        <v/>
      </c>
      <c r="N61" s="44">
        <f>IF(COUNT(G61,J61)&lt;2,"",ROUND(J61-G61,2))</f>
        <v/>
      </c>
      <c r="O61" s="43">
        <f>IF(COUNT(E61:J61)&lt;6,"",IF(AND(ABS(L61)&lt;0.005,ABS(M61)&lt;0.005,ABS(N61)&lt;0.005),"Cuadrado ✓","Diferencia"))</f>
        <v/>
      </c>
      <c r="P61" s="45">
        <f>IF(OR(O61="",O61="Cuadrado ✓"),"",IF(MOD(ROUND(ABS(IF(ABS(L61)&gt;=0.005,L61,IF(ABS(M61)&gt;=0.005,M61,N61)))*100,0),9)=0,"Divisible entre 9: probablemente dos dígitos invertidos","Busca una línea faltante, duplicada o mal leída"))</f>
        <v/>
      </c>
      <c r="Q61" s="46">
        <f>IF(OR(D61="",A61&lt;&gt;A60,B61&lt;&gt;B60,G60=""),"",IF(ABS(D61-G60)&lt;0.005,"✓","Inicial distinto del último final: ¿falta un estado?"))</f>
        <v/>
      </c>
    </row>
    <row r="62">
      <c r="A62" s="41" t="n"/>
      <c r="B62" s="41" t="n"/>
      <c r="C62" s="41" t="n"/>
      <c r="D62" s="42" t="n"/>
      <c r="E62" s="42" t="n"/>
      <c r="F62" s="42" t="n"/>
      <c r="G62" s="42" t="n"/>
      <c r="H62" s="42" t="n"/>
      <c r="I62" s="42" t="n"/>
      <c r="J62" s="42" t="n"/>
      <c r="K62" s="43">
        <f>IF(COUNT(D62:G62)&lt;4,"",IF(ABS(D62+E62-F62-G62)&lt;0.005,"✓","La cuenta del banco no cierra"))</f>
        <v/>
      </c>
      <c r="L62" s="44">
        <f>IF(COUNT(E62,H62)&lt;2,"",ROUND(H62-E62,2))</f>
        <v/>
      </c>
      <c r="M62" s="44">
        <f>IF(COUNT(F62,I62)&lt;2,"",ROUND(I62-F62,2))</f>
        <v/>
      </c>
      <c r="N62" s="44">
        <f>IF(COUNT(G62,J62)&lt;2,"",ROUND(J62-G62,2))</f>
        <v/>
      </c>
      <c r="O62" s="43">
        <f>IF(COUNT(E62:J62)&lt;6,"",IF(AND(ABS(L62)&lt;0.005,ABS(M62)&lt;0.005,ABS(N62)&lt;0.005),"Cuadrado ✓","Diferencia"))</f>
        <v/>
      </c>
      <c r="P62" s="45">
        <f>IF(OR(O62="",O62="Cuadrado ✓"),"",IF(MOD(ROUND(ABS(IF(ABS(L62)&gt;=0.005,L62,IF(ABS(M62)&gt;=0.005,M62,N62)))*100,0),9)=0,"Divisible entre 9: probablemente dos dígitos invertidos","Busca una línea faltante, duplicada o mal leída"))</f>
        <v/>
      </c>
      <c r="Q62" s="46">
        <f>IF(OR(D62="",A62&lt;&gt;A61,B62&lt;&gt;B61,G61=""),"",IF(ABS(D62-G61)&lt;0.005,"✓","Inicial distinto del último final: ¿falta un estado?"))</f>
        <v/>
      </c>
    </row>
    <row r="63">
      <c r="A63" s="41" t="n"/>
      <c r="B63" s="41" t="n"/>
      <c r="C63" s="41" t="n"/>
      <c r="D63" s="42" t="n"/>
      <c r="E63" s="42" t="n"/>
      <c r="F63" s="42" t="n"/>
      <c r="G63" s="42" t="n"/>
      <c r="H63" s="42" t="n"/>
      <c r="I63" s="42" t="n"/>
      <c r="J63" s="42" t="n"/>
      <c r="K63" s="43">
        <f>IF(COUNT(D63:G63)&lt;4,"",IF(ABS(D63+E63-F63-G63)&lt;0.005,"✓","La cuenta del banco no cierra"))</f>
        <v/>
      </c>
      <c r="L63" s="44">
        <f>IF(COUNT(E63,H63)&lt;2,"",ROUND(H63-E63,2))</f>
        <v/>
      </c>
      <c r="M63" s="44">
        <f>IF(COUNT(F63,I63)&lt;2,"",ROUND(I63-F63,2))</f>
        <v/>
      </c>
      <c r="N63" s="44">
        <f>IF(COUNT(G63,J63)&lt;2,"",ROUND(J63-G63,2))</f>
        <v/>
      </c>
      <c r="O63" s="43">
        <f>IF(COUNT(E63:J63)&lt;6,"",IF(AND(ABS(L63)&lt;0.005,ABS(M63)&lt;0.005,ABS(N63)&lt;0.005),"Cuadrado ✓","Diferencia"))</f>
        <v/>
      </c>
      <c r="P63" s="45">
        <f>IF(OR(O63="",O63="Cuadrado ✓"),"",IF(MOD(ROUND(ABS(IF(ABS(L63)&gt;=0.005,L63,IF(ABS(M63)&gt;=0.005,M63,N63)))*100,0),9)=0,"Divisible entre 9: probablemente dos dígitos invertidos","Busca una línea faltante, duplicada o mal leída"))</f>
        <v/>
      </c>
      <c r="Q63" s="46">
        <f>IF(OR(D63="",A63&lt;&gt;A62,B63&lt;&gt;B62,G62=""),"",IF(ABS(D63-G62)&lt;0.005,"✓","Inicial distinto del último final: ¿falta un estado?"))</f>
        <v/>
      </c>
    </row>
    <row r="64">
      <c r="A64" s="41" t="n"/>
      <c r="B64" s="41" t="n"/>
      <c r="C64" s="41" t="n"/>
      <c r="D64" s="42" t="n"/>
      <c r="E64" s="42" t="n"/>
      <c r="F64" s="42" t="n"/>
      <c r="G64" s="42" t="n"/>
      <c r="H64" s="42" t="n"/>
      <c r="I64" s="42" t="n"/>
      <c r="J64" s="42" t="n"/>
      <c r="K64" s="43">
        <f>IF(COUNT(D64:G64)&lt;4,"",IF(ABS(D64+E64-F64-G64)&lt;0.005,"✓","La cuenta del banco no cierra"))</f>
        <v/>
      </c>
      <c r="L64" s="44">
        <f>IF(COUNT(E64,H64)&lt;2,"",ROUND(H64-E64,2))</f>
        <v/>
      </c>
      <c r="M64" s="44">
        <f>IF(COUNT(F64,I64)&lt;2,"",ROUND(I64-F64,2))</f>
        <v/>
      </c>
      <c r="N64" s="44">
        <f>IF(COUNT(G64,J64)&lt;2,"",ROUND(J64-G64,2))</f>
        <v/>
      </c>
      <c r="O64" s="43">
        <f>IF(COUNT(E64:J64)&lt;6,"",IF(AND(ABS(L64)&lt;0.005,ABS(M64)&lt;0.005,ABS(N64)&lt;0.005),"Cuadrado ✓","Diferencia"))</f>
        <v/>
      </c>
      <c r="P64" s="45">
        <f>IF(OR(O64="",O64="Cuadrado ✓"),"",IF(MOD(ROUND(ABS(IF(ABS(L64)&gt;=0.005,L64,IF(ABS(M64)&gt;=0.005,M64,N64)))*100,0),9)=0,"Divisible entre 9: probablemente dos dígitos invertidos","Busca una línea faltante, duplicada o mal leída"))</f>
        <v/>
      </c>
      <c r="Q64" s="46">
        <f>IF(OR(D64="",A64&lt;&gt;A63,B64&lt;&gt;B63,G63=""),"",IF(ABS(D64-G63)&lt;0.005,"✓","Inicial distinto del último final: ¿falta un estado?"))</f>
        <v/>
      </c>
    </row>
    <row r="65">
      <c r="A65" s="41" t="n"/>
      <c r="B65" s="41" t="n"/>
      <c r="C65" s="41" t="n"/>
      <c r="D65" s="42" t="n"/>
      <c r="E65" s="42" t="n"/>
      <c r="F65" s="42" t="n"/>
      <c r="G65" s="42" t="n"/>
      <c r="H65" s="42" t="n"/>
      <c r="I65" s="42" t="n"/>
      <c r="J65" s="42" t="n"/>
      <c r="K65" s="43">
        <f>IF(COUNT(D65:G65)&lt;4,"",IF(ABS(D65+E65-F65-G65)&lt;0.005,"✓","La cuenta del banco no cierra"))</f>
        <v/>
      </c>
      <c r="L65" s="44">
        <f>IF(COUNT(E65,H65)&lt;2,"",ROUND(H65-E65,2))</f>
        <v/>
      </c>
      <c r="M65" s="44">
        <f>IF(COUNT(F65,I65)&lt;2,"",ROUND(I65-F65,2))</f>
        <v/>
      </c>
      <c r="N65" s="44">
        <f>IF(COUNT(G65,J65)&lt;2,"",ROUND(J65-G65,2))</f>
        <v/>
      </c>
      <c r="O65" s="43">
        <f>IF(COUNT(E65:J65)&lt;6,"",IF(AND(ABS(L65)&lt;0.005,ABS(M65)&lt;0.005,ABS(N65)&lt;0.005),"Cuadrado ✓","Diferencia"))</f>
        <v/>
      </c>
      <c r="P65" s="45">
        <f>IF(OR(O65="",O65="Cuadrado ✓"),"",IF(MOD(ROUND(ABS(IF(ABS(L65)&gt;=0.005,L65,IF(ABS(M65)&gt;=0.005,M65,N65)))*100,0),9)=0,"Divisible entre 9: probablemente dos dígitos invertidos","Busca una línea faltante, duplicada o mal leída"))</f>
        <v/>
      </c>
      <c r="Q65" s="46">
        <f>IF(OR(D65="",A65&lt;&gt;A64,B65&lt;&gt;B64,G64=""),"",IF(ABS(D65-G64)&lt;0.005,"✓","Inicial distinto del último final: ¿falta un estado?"))</f>
        <v/>
      </c>
    </row>
    <row r="66">
      <c r="A66" s="41" t="n"/>
      <c r="B66" s="41" t="n"/>
      <c r="C66" s="41" t="n"/>
      <c r="D66" s="42" t="n"/>
      <c r="E66" s="42" t="n"/>
      <c r="F66" s="42" t="n"/>
      <c r="G66" s="42" t="n"/>
      <c r="H66" s="42" t="n"/>
      <c r="I66" s="42" t="n"/>
      <c r="J66" s="42" t="n"/>
      <c r="K66" s="43">
        <f>IF(COUNT(D66:G66)&lt;4,"",IF(ABS(D66+E66-F66-G66)&lt;0.005,"✓","La cuenta del banco no cierra"))</f>
        <v/>
      </c>
      <c r="L66" s="44">
        <f>IF(COUNT(E66,H66)&lt;2,"",ROUND(H66-E66,2))</f>
        <v/>
      </c>
      <c r="M66" s="44">
        <f>IF(COUNT(F66,I66)&lt;2,"",ROUND(I66-F66,2))</f>
        <v/>
      </c>
      <c r="N66" s="44">
        <f>IF(COUNT(G66,J66)&lt;2,"",ROUND(J66-G66,2))</f>
        <v/>
      </c>
      <c r="O66" s="43">
        <f>IF(COUNT(E66:J66)&lt;6,"",IF(AND(ABS(L66)&lt;0.005,ABS(M66)&lt;0.005,ABS(N66)&lt;0.005),"Cuadrado ✓","Diferencia"))</f>
        <v/>
      </c>
      <c r="P66" s="45">
        <f>IF(OR(O66="",O66="Cuadrado ✓"),"",IF(MOD(ROUND(ABS(IF(ABS(L66)&gt;=0.005,L66,IF(ABS(M66)&gt;=0.005,M66,N66)))*100,0),9)=0,"Divisible entre 9: probablemente dos dígitos invertidos","Busca una línea faltante, duplicada o mal leída"))</f>
        <v/>
      </c>
      <c r="Q66" s="46">
        <f>IF(OR(D66="",A66&lt;&gt;A65,B66&lt;&gt;B65,G65=""),"",IF(ABS(D66-G65)&lt;0.005,"✓","Inicial distinto del último final: ¿falta un estado?"))</f>
        <v/>
      </c>
    </row>
    <row r="67">
      <c r="A67" s="41" t="n"/>
      <c r="B67" s="41" t="n"/>
      <c r="C67" s="41" t="n"/>
      <c r="D67" s="42" t="n"/>
      <c r="E67" s="42" t="n"/>
      <c r="F67" s="42" t="n"/>
      <c r="G67" s="42" t="n"/>
      <c r="H67" s="42" t="n"/>
      <c r="I67" s="42" t="n"/>
      <c r="J67" s="42" t="n"/>
      <c r="K67" s="43">
        <f>IF(COUNT(D67:G67)&lt;4,"",IF(ABS(D67+E67-F67-G67)&lt;0.005,"✓","La cuenta del banco no cierra"))</f>
        <v/>
      </c>
      <c r="L67" s="44">
        <f>IF(COUNT(E67,H67)&lt;2,"",ROUND(H67-E67,2))</f>
        <v/>
      </c>
      <c r="M67" s="44">
        <f>IF(COUNT(F67,I67)&lt;2,"",ROUND(I67-F67,2))</f>
        <v/>
      </c>
      <c r="N67" s="44">
        <f>IF(COUNT(G67,J67)&lt;2,"",ROUND(J67-G67,2))</f>
        <v/>
      </c>
      <c r="O67" s="43">
        <f>IF(COUNT(E67:J67)&lt;6,"",IF(AND(ABS(L67)&lt;0.005,ABS(M67)&lt;0.005,ABS(N67)&lt;0.005),"Cuadrado ✓","Diferencia"))</f>
        <v/>
      </c>
      <c r="P67" s="45">
        <f>IF(OR(O67="",O67="Cuadrado ✓"),"",IF(MOD(ROUND(ABS(IF(ABS(L67)&gt;=0.005,L67,IF(ABS(M67)&gt;=0.005,M67,N67)))*100,0),9)=0,"Divisible entre 9: probablemente dos dígitos invertidos","Busca una línea faltante, duplicada o mal leída"))</f>
        <v/>
      </c>
      <c r="Q67" s="46">
        <f>IF(OR(D67="",A67&lt;&gt;A66,B67&lt;&gt;B66,G66=""),"",IF(ABS(D67-G66)&lt;0.005,"✓","Inicial distinto del último final: ¿falta un estado?"))</f>
        <v/>
      </c>
    </row>
    <row r="68">
      <c r="A68" s="41" t="n"/>
      <c r="B68" s="41" t="n"/>
      <c r="C68" s="41" t="n"/>
      <c r="D68" s="42" t="n"/>
      <c r="E68" s="42" t="n"/>
      <c r="F68" s="42" t="n"/>
      <c r="G68" s="42" t="n"/>
      <c r="H68" s="42" t="n"/>
      <c r="I68" s="42" t="n"/>
      <c r="J68" s="42" t="n"/>
      <c r="K68" s="43">
        <f>IF(COUNT(D68:G68)&lt;4,"",IF(ABS(D68+E68-F68-G68)&lt;0.005,"✓","La cuenta del banco no cierra"))</f>
        <v/>
      </c>
      <c r="L68" s="44">
        <f>IF(COUNT(E68,H68)&lt;2,"",ROUND(H68-E68,2))</f>
        <v/>
      </c>
      <c r="M68" s="44">
        <f>IF(COUNT(F68,I68)&lt;2,"",ROUND(I68-F68,2))</f>
        <v/>
      </c>
      <c r="N68" s="44">
        <f>IF(COUNT(G68,J68)&lt;2,"",ROUND(J68-G68,2))</f>
        <v/>
      </c>
      <c r="O68" s="43">
        <f>IF(COUNT(E68:J68)&lt;6,"",IF(AND(ABS(L68)&lt;0.005,ABS(M68)&lt;0.005,ABS(N68)&lt;0.005),"Cuadrado ✓","Diferencia"))</f>
        <v/>
      </c>
      <c r="P68" s="45">
        <f>IF(OR(O68="",O68="Cuadrado ✓"),"",IF(MOD(ROUND(ABS(IF(ABS(L68)&gt;=0.005,L68,IF(ABS(M68)&gt;=0.005,M68,N68)))*100,0),9)=0,"Divisible entre 9: probablemente dos dígitos invertidos","Busca una línea faltante, duplicada o mal leída"))</f>
        <v/>
      </c>
      <c r="Q68" s="46">
        <f>IF(OR(D68="",A68&lt;&gt;A67,B68&lt;&gt;B67,G67=""),"",IF(ABS(D68-G67)&lt;0.005,"✓","Inicial distinto del último final: ¿falta un estado?"))</f>
        <v/>
      </c>
    </row>
    <row r="69">
      <c r="A69" s="41" t="n"/>
      <c r="B69" s="41" t="n"/>
      <c r="C69" s="41" t="n"/>
      <c r="D69" s="42" t="n"/>
      <c r="E69" s="42" t="n"/>
      <c r="F69" s="42" t="n"/>
      <c r="G69" s="42" t="n"/>
      <c r="H69" s="42" t="n"/>
      <c r="I69" s="42" t="n"/>
      <c r="J69" s="42" t="n"/>
      <c r="K69" s="43">
        <f>IF(COUNT(D69:G69)&lt;4,"",IF(ABS(D69+E69-F69-G69)&lt;0.005,"✓","La cuenta del banco no cierra"))</f>
        <v/>
      </c>
      <c r="L69" s="44">
        <f>IF(COUNT(E69,H69)&lt;2,"",ROUND(H69-E69,2))</f>
        <v/>
      </c>
      <c r="M69" s="44">
        <f>IF(COUNT(F69,I69)&lt;2,"",ROUND(I69-F69,2))</f>
        <v/>
      </c>
      <c r="N69" s="44">
        <f>IF(COUNT(G69,J69)&lt;2,"",ROUND(J69-G69,2))</f>
        <v/>
      </c>
      <c r="O69" s="43">
        <f>IF(COUNT(E69:J69)&lt;6,"",IF(AND(ABS(L69)&lt;0.005,ABS(M69)&lt;0.005,ABS(N69)&lt;0.005),"Cuadrado ✓","Diferencia"))</f>
        <v/>
      </c>
      <c r="P69" s="45">
        <f>IF(OR(O69="",O69="Cuadrado ✓"),"",IF(MOD(ROUND(ABS(IF(ABS(L69)&gt;=0.005,L69,IF(ABS(M69)&gt;=0.005,M69,N69)))*100,0),9)=0,"Divisible entre 9: probablemente dos dígitos invertidos","Busca una línea faltante, duplicada o mal leída"))</f>
        <v/>
      </c>
      <c r="Q69" s="46">
        <f>IF(OR(D69="",A69&lt;&gt;A68,B69&lt;&gt;B68,G68=""),"",IF(ABS(D69-G68)&lt;0.005,"✓","Inicial distinto del último final: ¿falta un estado?"))</f>
        <v/>
      </c>
    </row>
    <row r="70">
      <c r="A70" s="41" t="n"/>
      <c r="B70" s="41" t="n"/>
      <c r="C70" s="41" t="n"/>
      <c r="D70" s="42" t="n"/>
      <c r="E70" s="42" t="n"/>
      <c r="F70" s="42" t="n"/>
      <c r="G70" s="42" t="n"/>
      <c r="H70" s="42" t="n"/>
      <c r="I70" s="42" t="n"/>
      <c r="J70" s="42" t="n"/>
      <c r="K70" s="43">
        <f>IF(COUNT(D70:G70)&lt;4,"",IF(ABS(D70+E70-F70-G70)&lt;0.005,"✓","La cuenta del banco no cierra"))</f>
        <v/>
      </c>
      <c r="L70" s="44">
        <f>IF(COUNT(E70,H70)&lt;2,"",ROUND(H70-E70,2))</f>
        <v/>
      </c>
      <c r="M70" s="44">
        <f>IF(COUNT(F70,I70)&lt;2,"",ROUND(I70-F70,2))</f>
        <v/>
      </c>
      <c r="N70" s="44">
        <f>IF(COUNT(G70,J70)&lt;2,"",ROUND(J70-G70,2))</f>
        <v/>
      </c>
      <c r="O70" s="43">
        <f>IF(COUNT(E70:J70)&lt;6,"",IF(AND(ABS(L70)&lt;0.005,ABS(M70)&lt;0.005,ABS(N70)&lt;0.005),"Cuadrado ✓","Diferencia"))</f>
        <v/>
      </c>
      <c r="P70" s="45">
        <f>IF(OR(O70="",O70="Cuadrado ✓"),"",IF(MOD(ROUND(ABS(IF(ABS(L70)&gt;=0.005,L70,IF(ABS(M70)&gt;=0.005,M70,N70)))*100,0),9)=0,"Divisible entre 9: probablemente dos dígitos invertidos","Busca una línea faltante, duplicada o mal leída"))</f>
        <v/>
      </c>
      <c r="Q70" s="46">
        <f>IF(OR(D70="",A70&lt;&gt;A69,B70&lt;&gt;B69,G69=""),"",IF(ABS(D70-G69)&lt;0.005,"✓","Inicial distinto del último final: ¿falta un estado?"))</f>
        <v/>
      </c>
    </row>
    <row r="71">
      <c r="A71" s="41" t="n"/>
      <c r="B71" s="41" t="n"/>
      <c r="C71" s="41" t="n"/>
      <c r="D71" s="42" t="n"/>
      <c r="E71" s="42" t="n"/>
      <c r="F71" s="42" t="n"/>
      <c r="G71" s="42" t="n"/>
      <c r="H71" s="42" t="n"/>
      <c r="I71" s="42" t="n"/>
      <c r="J71" s="42" t="n"/>
      <c r="K71" s="43">
        <f>IF(COUNT(D71:G71)&lt;4,"",IF(ABS(D71+E71-F71-G71)&lt;0.005,"✓","La cuenta del banco no cierra"))</f>
        <v/>
      </c>
      <c r="L71" s="44">
        <f>IF(COUNT(E71,H71)&lt;2,"",ROUND(H71-E71,2))</f>
        <v/>
      </c>
      <c r="M71" s="44">
        <f>IF(COUNT(F71,I71)&lt;2,"",ROUND(I71-F71,2))</f>
        <v/>
      </c>
      <c r="N71" s="44">
        <f>IF(COUNT(G71,J71)&lt;2,"",ROUND(J71-G71,2))</f>
        <v/>
      </c>
      <c r="O71" s="43">
        <f>IF(COUNT(E71:J71)&lt;6,"",IF(AND(ABS(L71)&lt;0.005,ABS(M71)&lt;0.005,ABS(N71)&lt;0.005),"Cuadrado ✓","Diferencia"))</f>
        <v/>
      </c>
      <c r="P71" s="45">
        <f>IF(OR(O71="",O71="Cuadrado ✓"),"",IF(MOD(ROUND(ABS(IF(ABS(L71)&gt;=0.005,L71,IF(ABS(M71)&gt;=0.005,M71,N71)))*100,0),9)=0,"Divisible entre 9: probablemente dos dígitos invertidos","Busca una línea faltante, duplicada o mal leída"))</f>
        <v/>
      </c>
      <c r="Q71" s="46">
        <f>IF(OR(D71="",A71&lt;&gt;A70,B71&lt;&gt;B70,G70=""),"",IF(ABS(D71-G70)&lt;0.005,"✓","Inicial distinto del último final: ¿falta un estado?"))</f>
        <v/>
      </c>
    </row>
    <row r="72">
      <c r="A72" s="41" t="n"/>
      <c r="B72" s="41" t="n"/>
      <c r="C72" s="41" t="n"/>
      <c r="D72" s="42" t="n"/>
      <c r="E72" s="42" t="n"/>
      <c r="F72" s="42" t="n"/>
      <c r="G72" s="42" t="n"/>
      <c r="H72" s="42" t="n"/>
      <c r="I72" s="42" t="n"/>
      <c r="J72" s="42" t="n"/>
      <c r="K72" s="43">
        <f>IF(COUNT(D72:G72)&lt;4,"",IF(ABS(D72+E72-F72-G72)&lt;0.005,"✓","La cuenta del banco no cierra"))</f>
        <v/>
      </c>
      <c r="L72" s="44">
        <f>IF(COUNT(E72,H72)&lt;2,"",ROUND(H72-E72,2))</f>
        <v/>
      </c>
      <c r="M72" s="44">
        <f>IF(COUNT(F72,I72)&lt;2,"",ROUND(I72-F72,2))</f>
        <v/>
      </c>
      <c r="N72" s="44">
        <f>IF(COUNT(G72,J72)&lt;2,"",ROUND(J72-G72,2))</f>
        <v/>
      </c>
      <c r="O72" s="43">
        <f>IF(COUNT(E72:J72)&lt;6,"",IF(AND(ABS(L72)&lt;0.005,ABS(M72)&lt;0.005,ABS(N72)&lt;0.005),"Cuadrado ✓","Diferencia"))</f>
        <v/>
      </c>
      <c r="P72" s="45">
        <f>IF(OR(O72="",O72="Cuadrado ✓"),"",IF(MOD(ROUND(ABS(IF(ABS(L72)&gt;=0.005,L72,IF(ABS(M72)&gt;=0.005,M72,N72)))*100,0),9)=0,"Divisible entre 9: probablemente dos dígitos invertidos","Busca una línea faltante, duplicada o mal leída"))</f>
        <v/>
      </c>
      <c r="Q72" s="46">
        <f>IF(OR(D72="",A72&lt;&gt;A71,B72&lt;&gt;B71,G71=""),"",IF(ABS(D72-G71)&lt;0.005,"✓","Inicial distinto del último final: ¿falta un estado?"))</f>
        <v/>
      </c>
    </row>
    <row r="73">
      <c r="A73" s="41" t="n"/>
      <c r="B73" s="41" t="n"/>
      <c r="C73" s="41" t="n"/>
      <c r="D73" s="42" t="n"/>
      <c r="E73" s="42" t="n"/>
      <c r="F73" s="42" t="n"/>
      <c r="G73" s="42" t="n"/>
      <c r="H73" s="42" t="n"/>
      <c r="I73" s="42" t="n"/>
      <c r="J73" s="42" t="n"/>
      <c r="K73" s="43">
        <f>IF(COUNT(D73:G73)&lt;4,"",IF(ABS(D73+E73-F73-G73)&lt;0.005,"✓","La cuenta del banco no cierra"))</f>
        <v/>
      </c>
      <c r="L73" s="44">
        <f>IF(COUNT(E73,H73)&lt;2,"",ROUND(H73-E73,2))</f>
        <v/>
      </c>
      <c r="M73" s="44">
        <f>IF(COUNT(F73,I73)&lt;2,"",ROUND(I73-F73,2))</f>
        <v/>
      </c>
      <c r="N73" s="44">
        <f>IF(COUNT(G73,J73)&lt;2,"",ROUND(J73-G73,2))</f>
        <v/>
      </c>
      <c r="O73" s="43">
        <f>IF(COUNT(E73:J73)&lt;6,"",IF(AND(ABS(L73)&lt;0.005,ABS(M73)&lt;0.005,ABS(N73)&lt;0.005),"Cuadrado ✓","Diferencia"))</f>
        <v/>
      </c>
      <c r="P73" s="45">
        <f>IF(OR(O73="",O73="Cuadrado ✓"),"",IF(MOD(ROUND(ABS(IF(ABS(L73)&gt;=0.005,L73,IF(ABS(M73)&gt;=0.005,M73,N73)))*100,0),9)=0,"Divisible entre 9: probablemente dos dígitos invertidos","Busca una línea faltante, duplicada o mal leída"))</f>
        <v/>
      </c>
      <c r="Q73" s="46">
        <f>IF(OR(D73="",A73&lt;&gt;A72,B73&lt;&gt;B72,G72=""),"",IF(ABS(D73-G72)&lt;0.005,"✓","Inicial distinto del último final: ¿falta un estado?"))</f>
        <v/>
      </c>
    </row>
    <row r="74">
      <c r="A74" s="41" t="n"/>
      <c r="B74" s="41" t="n"/>
      <c r="C74" s="41" t="n"/>
      <c r="D74" s="42" t="n"/>
      <c r="E74" s="42" t="n"/>
      <c r="F74" s="42" t="n"/>
      <c r="G74" s="42" t="n"/>
      <c r="H74" s="42" t="n"/>
      <c r="I74" s="42" t="n"/>
      <c r="J74" s="42" t="n"/>
      <c r="K74" s="43">
        <f>IF(COUNT(D74:G74)&lt;4,"",IF(ABS(D74+E74-F74-G74)&lt;0.005,"✓","La cuenta del banco no cierra"))</f>
        <v/>
      </c>
      <c r="L74" s="44">
        <f>IF(COUNT(E74,H74)&lt;2,"",ROUND(H74-E74,2))</f>
        <v/>
      </c>
      <c r="M74" s="44">
        <f>IF(COUNT(F74,I74)&lt;2,"",ROUND(I74-F74,2))</f>
        <v/>
      </c>
      <c r="N74" s="44">
        <f>IF(COUNT(G74,J74)&lt;2,"",ROUND(J74-G74,2))</f>
        <v/>
      </c>
      <c r="O74" s="43">
        <f>IF(COUNT(E74:J74)&lt;6,"",IF(AND(ABS(L74)&lt;0.005,ABS(M74)&lt;0.005,ABS(N74)&lt;0.005),"Cuadrado ✓","Diferencia"))</f>
        <v/>
      </c>
      <c r="P74" s="45">
        <f>IF(OR(O74="",O74="Cuadrado ✓"),"",IF(MOD(ROUND(ABS(IF(ABS(L74)&gt;=0.005,L74,IF(ABS(M74)&gt;=0.005,M74,N74)))*100,0),9)=0,"Divisible entre 9: probablemente dos dígitos invertidos","Busca una línea faltante, duplicada o mal leída"))</f>
        <v/>
      </c>
      <c r="Q74" s="46">
        <f>IF(OR(D74="",A74&lt;&gt;A73,B74&lt;&gt;B73,G73=""),"",IF(ABS(D74-G73)&lt;0.005,"✓","Inicial distinto del último final: ¿falta un estado?"))</f>
        <v/>
      </c>
    </row>
    <row r="75">
      <c r="A75" s="41" t="n"/>
      <c r="B75" s="41" t="n"/>
      <c r="C75" s="41" t="n"/>
      <c r="D75" s="42" t="n"/>
      <c r="E75" s="42" t="n"/>
      <c r="F75" s="42" t="n"/>
      <c r="G75" s="42" t="n"/>
      <c r="H75" s="42" t="n"/>
      <c r="I75" s="42" t="n"/>
      <c r="J75" s="42" t="n"/>
      <c r="K75" s="43">
        <f>IF(COUNT(D75:G75)&lt;4,"",IF(ABS(D75+E75-F75-G75)&lt;0.005,"✓","La cuenta del banco no cierra"))</f>
        <v/>
      </c>
      <c r="L75" s="44">
        <f>IF(COUNT(E75,H75)&lt;2,"",ROUND(H75-E75,2))</f>
        <v/>
      </c>
      <c r="M75" s="44">
        <f>IF(COUNT(F75,I75)&lt;2,"",ROUND(I75-F75,2))</f>
        <v/>
      </c>
      <c r="N75" s="44">
        <f>IF(COUNT(G75,J75)&lt;2,"",ROUND(J75-G75,2))</f>
        <v/>
      </c>
      <c r="O75" s="43">
        <f>IF(COUNT(E75:J75)&lt;6,"",IF(AND(ABS(L75)&lt;0.005,ABS(M75)&lt;0.005,ABS(N75)&lt;0.005),"Cuadrado ✓","Diferencia"))</f>
        <v/>
      </c>
      <c r="P75" s="45">
        <f>IF(OR(O75="",O75="Cuadrado ✓"),"",IF(MOD(ROUND(ABS(IF(ABS(L75)&gt;=0.005,L75,IF(ABS(M75)&gt;=0.005,M75,N75)))*100,0),9)=0,"Divisible entre 9: probablemente dos dígitos invertidos","Busca una línea faltante, duplicada o mal leída"))</f>
        <v/>
      </c>
      <c r="Q75" s="46">
        <f>IF(OR(D75="",A75&lt;&gt;A74,B75&lt;&gt;B74,G74=""),"",IF(ABS(D75-G74)&lt;0.005,"✓","Inicial distinto del último final: ¿falta un estado?"))</f>
        <v/>
      </c>
    </row>
    <row r="76">
      <c r="A76" s="41" t="n"/>
      <c r="B76" s="41" t="n"/>
      <c r="C76" s="41" t="n"/>
      <c r="D76" s="42" t="n"/>
      <c r="E76" s="42" t="n"/>
      <c r="F76" s="42" t="n"/>
      <c r="G76" s="42" t="n"/>
      <c r="H76" s="42" t="n"/>
      <c r="I76" s="42" t="n"/>
      <c r="J76" s="42" t="n"/>
      <c r="K76" s="43">
        <f>IF(COUNT(D76:G76)&lt;4,"",IF(ABS(D76+E76-F76-G76)&lt;0.005,"✓","La cuenta del banco no cierra"))</f>
        <v/>
      </c>
      <c r="L76" s="44">
        <f>IF(COUNT(E76,H76)&lt;2,"",ROUND(H76-E76,2))</f>
        <v/>
      </c>
      <c r="M76" s="44">
        <f>IF(COUNT(F76,I76)&lt;2,"",ROUND(I76-F76,2))</f>
        <v/>
      </c>
      <c r="N76" s="44">
        <f>IF(COUNT(G76,J76)&lt;2,"",ROUND(J76-G76,2))</f>
        <v/>
      </c>
      <c r="O76" s="43">
        <f>IF(COUNT(E76:J76)&lt;6,"",IF(AND(ABS(L76)&lt;0.005,ABS(M76)&lt;0.005,ABS(N76)&lt;0.005),"Cuadrado ✓","Diferencia"))</f>
        <v/>
      </c>
      <c r="P76" s="45">
        <f>IF(OR(O76="",O76="Cuadrado ✓"),"",IF(MOD(ROUND(ABS(IF(ABS(L76)&gt;=0.005,L76,IF(ABS(M76)&gt;=0.005,M76,N76)))*100,0),9)=0,"Divisible entre 9: probablemente dos dígitos invertidos","Busca una línea faltante, duplicada o mal leída"))</f>
        <v/>
      </c>
      <c r="Q76" s="46">
        <f>IF(OR(D76="",A76&lt;&gt;A75,B76&lt;&gt;B75,G75=""),"",IF(ABS(D76-G75)&lt;0.005,"✓","Inicial distinto del último final: ¿falta un estado?"))</f>
        <v/>
      </c>
    </row>
    <row r="77">
      <c r="A77" s="41" t="n"/>
      <c r="B77" s="41" t="n"/>
      <c r="C77" s="41" t="n"/>
      <c r="D77" s="42" t="n"/>
      <c r="E77" s="42" t="n"/>
      <c r="F77" s="42" t="n"/>
      <c r="G77" s="42" t="n"/>
      <c r="H77" s="42" t="n"/>
      <c r="I77" s="42" t="n"/>
      <c r="J77" s="42" t="n"/>
      <c r="K77" s="43">
        <f>IF(COUNT(D77:G77)&lt;4,"",IF(ABS(D77+E77-F77-G77)&lt;0.005,"✓","La cuenta del banco no cierra"))</f>
        <v/>
      </c>
      <c r="L77" s="44">
        <f>IF(COUNT(E77,H77)&lt;2,"",ROUND(H77-E77,2))</f>
        <v/>
      </c>
      <c r="M77" s="44">
        <f>IF(COUNT(F77,I77)&lt;2,"",ROUND(I77-F77,2))</f>
        <v/>
      </c>
      <c r="N77" s="44">
        <f>IF(COUNT(G77,J77)&lt;2,"",ROUND(J77-G77,2))</f>
        <v/>
      </c>
      <c r="O77" s="43">
        <f>IF(COUNT(E77:J77)&lt;6,"",IF(AND(ABS(L77)&lt;0.005,ABS(M77)&lt;0.005,ABS(N77)&lt;0.005),"Cuadrado ✓","Diferencia"))</f>
        <v/>
      </c>
      <c r="P77" s="45">
        <f>IF(OR(O77="",O77="Cuadrado ✓"),"",IF(MOD(ROUND(ABS(IF(ABS(L77)&gt;=0.005,L77,IF(ABS(M77)&gt;=0.005,M77,N77)))*100,0),9)=0,"Divisible entre 9: probablemente dos dígitos invertidos","Busca una línea faltante, duplicada o mal leída"))</f>
        <v/>
      </c>
      <c r="Q77" s="46">
        <f>IF(OR(D77="",A77&lt;&gt;A76,B77&lt;&gt;B76,G76=""),"",IF(ABS(D77-G76)&lt;0.005,"✓","Inicial distinto del último final: ¿falta un estado?"))</f>
        <v/>
      </c>
    </row>
    <row r="78">
      <c r="A78" s="41" t="n"/>
      <c r="B78" s="41" t="n"/>
      <c r="C78" s="41" t="n"/>
      <c r="D78" s="42" t="n"/>
      <c r="E78" s="42" t="n"/>
      <c r="F78" s="42" t="n"/>
      <c r="G78" s="42" t="n"/>
      <c r="H78" s="42" t="n"/>
      <c r="I78" s="42" t="n"/>
      <c r="J78" s="42" t="n"/>
      <c r="K78" s="43">
        <f>IF(COUNT(D78:G78)&lt;4,"",IF(ABS(D78+E78-F78-G78)&lt;0.005,"✓","La cuenta del banco no cierra"))</f>
        <v/>
      </c>
      <c r="L78" s="44">
        <f>IF(COUNT(E78,H78)&lt;2,"",ROUND(H78-E78,2))</f>
        <v/>
      </c>
      <c r="M78" s="44">
        <f>IF(COUNT(F78,I78)&lt;2,"",ROUND(I78-F78,2))</f>
        <v/>
      </c>
      <c r="N78" s="44">
        <f>IF(COUNT(G78,J78)&lt;2,"",ROUND(J78-G78,2))</f>
        <v/>
      </c>
      <c r="O78" s="43">
        <f>IF(COUNT(E78:J78)&lt;6,"",IF(AND(ABS(L78)&lt;0.005,ABS(M78)&lt;0.005,ABS(N78)&lt;0.005),"Cuadrado ✓","Diferencia"))</f>
        <v/>
      </c>
      <c r="P78" s="45">
        <f>IF(OR(O78="",O78="Cuadrado ✓"),"",IF(MOD(ROUND(ABS(IF(ABS(L78)&gt;=0.005,L78,IF(ABS(M78)&gt;=0.005,M78,N78)))*100,0),9)=0,"Divisible entre 9: probablemente dos dígitos invertidos","Busca una línea faltante, duplicada o mal leída"))</f>
        <v/>
      </c>
      <c r="Q78" s="46">
        <f>IF(OR(D78="",A78&lt;&gt;A77,B78&lt;&gt;B77,G77=""),"",IF(ABS(D78-G77)&lt;0.005,"✓","Inicial distinto del último final: ¿falta un estado?"))</f>
        <v/>
      </c>
    </row>
    <row r="79">
      <c r="A79" s="41" t="n"/>
      <c r="B79" s="41" t="n"/>
      <c r="C79" s="41" t="n"/>
      <c r="D79" s="42" t="n"/>
      <c r="E79" s="42" t="n"/>
      <c r="F79" s="42" t="n"/>
      <c r="G79" s="42" t="n"/>
      <c r="H79" s="42" t="n"/>
      <c r="I79" s="42" t="n"/>
      <c r="J79" s="42" t="n"/>
      <c r="K79" s="43">
        <f>IF(COUNT(D79:G79)&lt;4,"",IF(ABS(D79+E79-F79-G79)&lt;0.005,"✓","La cuenta del banco no cierra"))</f>
        <v/>
      </c>
      <c r="L79" s="44">
        <f>IF(COUNT(E79,H79)&lt;2,"",ROUND(H79-E79,2))</f>
        <v/>
      </c>
      <c r="M79" s="44">
        <f>IF(COUNT(F79,I79)&lt;2,"",ROUND(I79-F79,2))</f>
        <v/>
      </c>
      <c r="N79" s="44">
        <f>IF(COUNT(G79,J79)&lt;2,"",ROUND(J79-G79,2))</f>
        <v/>
      </c>
      <c r="O79" s="43">
        <f>IF(COUNT(E79:J79)&lt;6,"",IF(AND(ABS(L79)&lt;0.005,ABS(M79)&lt;0.005,ABS(N79)&lt;0.005),"Cuadrado ✓","Diferencia"))</f>
        <v/>
      </c>
      <c r="P79" s="45">
        <f>IF(OR(O79="",O79="Cuadrado ✓"),"",IF(MOD(ROUND(ABS(IF(ABS(L79)&gt;=0.005,L79,IF(ABS(M79)&gt;=0.005,M79,N79)))*100,0),9)=0,"Divisible entre 9: probablemente dos dígitos invertidos","Busca una línea faltante, duplicada o mal leída"))</f>
        <v/>
      </c>
      <c r="Q79" s="46">
        <f>IF(OR(D79="",A79&lt;&gt;A78,B79&lt;&gt;B78,G78=""),"",IF(ABS(D79-G78)&lt;0.005,"✓","Inicial distinto del último final: ¿falta un estado?"))</f>
        <v/>
      </c>
    </row>
    <row r="80">
      <c r="A80" s="41" t="n"/>
      <c r="B80" s="41" t="n"/>
      <c r="C80" s="41" t="n"/>
      <c r="D80" s="42" t="n"/>
      <c r="E80" s="42" t="n"/>
      <c r="F80" s="42" t="n"/>
      <c r="G80" s="42" t="n"/>
      <c r="H80" s="42" t="n"/>
      <c r="I80" s="42" t="n"/>
      <c r="J80" s="42" t="n"/>
      <c r="K80" s="43">
        <f>IF(COUNT(D80:G80)&lt;4,"",IF(ABS(D80+E80-F80-G80)&lt;0.005,"✓","La cuenta del banco no cierra"))</f>
        <v/>
      </c>
      <c r="L80" s="44">
        <f>IF(COUNT(E80,H80)&lt;2,"",ROUND(H80-E80,2))</f>
        <v/>
      </c>
      <c r="M80" s="44">
        <f>IF(COUNT(F80,I80)&lt;2,"",ROUND(I80-F80,2))</f>
        <v/>
      </c>
      <c r="N80" s="44">
        <f>IF(COUNT(G80,J80)&lt;2,"",ROUND(J80-G80,2))</f>
        <v/>
      </c>
      <c r="O80" s="43">
        <f>IF(COUNT(E80:J80)&lt;6,"",IF(AND(ABS(L80)&lt;0.005,ABS(M80)&lt;0.005,ABS(N80)&lt;0.005),"Cuadrado ✓","Diferencia"))</f>
        <v/>
      </c>
      <c r="P80" s="45">
        <f>IF(OR(O80="",O80="Cuadrado ✓"),"",IF(MOD(ROUND(ABS(IF(ABS(L80)&gt;=0.005,L80,IF(ABS(M80)&gt;=0.005,M80,N80)))*100,0),9)=0,"Divisible entre 9: probablemente dos dígitos invertidos","Busca una línea faltante, duplicada o mal leída"))</f>
        <v/>
      </c>
      <c r="Q80" s="46">
        <f>IF(OR(D80="",A80&lt;&gt;A79,B80&lt;&gt;B79,G79=""),"",IF(ABS(D80-G79)&lt;0.005,"✓","Inicial distinto del último final: ¿falta un estado?"))</f>
        <v/>
      </c>
    </row>
    <row r="81">
      <c r="A81" s="41" t="n"/>
      <c r="B81" s="41" t="n"/>
      <c r="C81" s="41" t="n"/>
      <c r="D81" s="42" t="n"/>
      <c r="E81" s="42" t="n"/>
      <c r="F81" s="42" t="n"/>
      <c r="G81" s="42" t="n"/>
      <c r="H81" s="42" t="n"/>
      <c r="I81" s="42" t="n"/>
      <c r="J81" s="42" t="n"/>
      <c r="K81" s="43">
        <f>IF(COUNT(D81:G81)&lt;4,"",IF(ABS(D81+E81-F81-G81)&lt;0.005,"✓","La cuenta del banco no cierra"))</f>
        <v/>
      </c>
      <c r="L81" s="44">
        <f>IF(COUNT(E81,H81)&lt;2,"",ROUND(H81-E81,2))</f>
        <v/>
      </c>
      <c r="M81" s="44">
        <f>IF(COUNT(F81,I81)&lt;2,"",ROUND(I81-F81,2))</f>
        <v/>
      </c>
      <c r="N81" s="44">
        <f>IF(COUNT(G81,J81)&lt;2,"",ROUND(J81-G81,2))</f>
        <v/>
      </c>
      <c r="O81" s="43">
        <f>IF(COUNT(E81:J81)&lt;6,"",IF(AND(ABS(L81)&lt;0.005,ABS(M81)&lt;0.005,ABS(N81)&lt;0.005),"Cuadrado ✓","Diferencia"))</f>
        <v/>
      </c>
      <c r="P81" s="45">
        <f>IF(OR(O81="",O81="Cuadrado ✓"),"",IF(MOD(ROUND(ABS(IF(ABS(L81)&gt;=0.005,L81,IF(ABS(M81)&gt;=0.005,M81,N81)))*100,0),9)=0,"Divisible entre 9: probablemente dos dígitos invertidos","Busca una línea faltante, duplicada o mal leída"))</f>
        <v/>
      </c>
      <c r="Q81" s="46">
        <f>IF(OR(D81="",A81&lt;&gt;A80,B81&lt;&gt;B80,G80=""),"",IF(ABS(D81-G80)&lt;0.005,"✓","Inicial distinto del último final: ¿falta un estado?"))</f>
        <v/>
      </c>
    </row>
    <row r="82">
      <c r="A82" s="41" t="n"/>
      <c r="B82" s="41" t="n"/>
      <c r="C82" s="41" t="n"/>
      <c r="D82" s="42" t="n"/>
      <c r="E82" s="42" t="n"/>
      <c r="F82" s="42" t="n"/>
      <c r="G82" s="42" t="n"/>
      <c r="H82" s="42" t="n"/>
      <c r="I82" s="42" t="n"/>
      <c r="J82" s="42" t="n"/>
      <c r="K82" s="43">
        <f>IF(COUNT(D82:G82)&lt;4,"",IF(ABS(D82+E82-F82-G82)&lt;0.005,"✓","La cuenta del banco no cierra"))</f>
        <v/>
      </c>
      <c r="L82" s="44">
        <f>IF(COUNT(E82,H82)&lt;2,"",ROUND(H82-E82,2))</f>
        <v/>
      </c>
      <c r="M82" s="44">
        <f>IF(COUNT(F82,I82)&lt;2,"",ROUND(I82-F82,2))</f>
        <v/>
      </c>
      <c r="N82" s="44">
        <f>IF(COUNT(G82,J82)&lt;2,"",ROUND(J82-G82,2))</f>
        <v/>
      </c>
      <c r="O82" s="43">
        <f>IF(COUNT(E82:J82)&lt;6,"",IF(AND(ABS(L82)&lt;0.005,ABS(M82)&lt;0.005,ABS(N82)&lt;0.005),"Cuadrado ✓","Diferencia"))</f>
        <v/>
      </c>
      <c r="P82" s="45">
        <f>IF(OR(O82="",O82="Cuadrado ✓"),"",IF(MOD(ROUND(ABS(IF(ABS(L82)&gt;=0.005,L82,IF(ABS(M82)&gt;=0.005,M82,N82)))*100,0),9)=0,"Divisible entre 9: probablemente dos dígitos invertidos","Busca una línea faltante, duplicada o mal leída"))</f>
        <v/>
      </c>
      <c r="Q82" s="46">
        <f>IF(OR(D82="",A82&lt;&gt;A81,B82&lt;&gt;B81,G81=""),"",IF(ABS(D82-G81)&lt;0.005,"✓","Inicial distinto del último final: ¿falta un estado?"))</f>
        <v/>
      </c>
    </row>
    <row r="83">
      <c r="A83" s="41" t="n"/>
      <c r="B83" s="41" t="n"/>
      <c r="C83" s="41" t="n"/>
      <c r="D83" s="42" t="n"/>
      <c r="E83" s="42" t="n"/>
      <c r="F83" s="42" t="n"/>
      <c r="G83" s="42" t="n"/>
      <c r="H83" s="42" t="n"/>
      <c r="I83" s="42" t="n"/>
      <c r="J83" s="42" t="n"/>
      <c r="K83" s="43">
        <f>IF(COUNT(D83:G83)&lt;4,"",IF(ABS(D83+E83-F83-G83)&lt;0.005,"✓","La cuenta del banco no cierra"))</f>
        <v/>
      </c>
      <c r="L83" s="44">
        <f>IF(COUNT(E83,H83)&lt;2,"",ROUND(H83-E83,2))</f>
        <v/>
      </c>
      <c r="M83" s="44">
        <f>IF(COUNT(F83,I83)&lt;2,"",ROUND(I83-F83,2))</f>
        <v/>
      </c>
      <c r="N83" s="44">
        <f>IF(COUNT(G83,J83)&lt;2,"",ROUND(J83-G83,2))</f>
        <v/>
      </c>
      <c r="O83" s="43">
        <f>IF(COUNT(E83:J83)&lt;6,"",IF(AND(ABS(L83)&lt;0.005,ABS(M83)&lt;0.005,ABS(N83)&lt;0.005),"Cuadrado ✓","Diferencia"))</f>
        <v/>
      </c>
      <c r="P83" s="45">
        <f>IF(OR(O83="",O83="Cuadrado ✓"),"",IF(MOD(ROUND(ABS(IF(ABS(L83)&gt;=0.005,L83,IF(ABS(M83)&gt;=0.005,M83,N83)))*100,0),9)=0,"Divisible entre 9: probablemente dos dígitos invertidos","Busca una línea faltante, duplicada o mal leída"))</f>
        <v/>
      </c>
      <c r="Q83" s="46">
        <f>IF(OR(D83="",A83&lt;&gt;A82,B83&lt;&gt;B82,G82=""),"",IF(ABS(D83-G82)&lt;0.005,"✓","Inicial distinto del último final: ¿falta un estado?"))</f>
        <v/>
      </c>
    </row>
    <row r="84">
      <c r="A84" s="41" t="n"/>
      <c r="B84" s="41" t="n"/>
      <c r="C84" s="41" t="n"/>
      <c r="D84" s="42" t="n"/>
      <c r="E84" s="42" t="n"/>
      <c r="F84" s="42" t="n"/>
      <c r="G84" s="42" t="n"/>
      <c r="H84" s="42" t="n"/>
      <c r="I84" s="42" t="n"/>
      <c r="J84" s="42" t="n"/>
      <c r="K84" s="43">
        <f>IF(COUNT(D84:G84)&lt;4,"",IF(ABS(D84+E84-F84-G84)&lt;0.005,"✓","La cuenta del banco no cierra"))</f>
        <v/>
      </c>
      <c r="L84" s="44">
        <f>IF(COUNT(E84,H84)&lt;2,"",ROUND(H84-E84,2))</f>
        <v/>
      </c>
      <c r="M84" s="44">
        <f>IF(COUNT(F84,I84)&lt;2,"",ROUND(I84-F84,2))</f>
        <v/>
      </c>
      <c r="N84" s="44">
        <f>IF(COUNT(G84,J84)&lt;2,"",ROUND(J84-G84,2))</f>
        <v/>
      </c>
      <c r="O84" s="43">
        <f>IF(COUNT(E84:J84)&lt;6,"",IF(AND(ABS(L84)&lt;0.005,ABS(M84)&lt;0.005,ABS(N84)&lt;0.005),"Cuadrado ✓","Diferencia"))</f>
        <v/>
      </c>
      <c r="P84" s="45">
        <f>IF(OR(O84="",O84="Cuadrado ✓"),"",IF(MOD(ROUND(ABS(IF(ABS(L84)&gt;=0.005,L84,IF(ABS(M84)&gt;=0.005,M84,N84)))*100,0),9)=0,"Divisible entre 9: probablemente dos dígitos invertidos","Busca una línea faltante, duplicada o mal leída"))</f>
        <v/>
      </c>
      <c r="Q84" s="46">
        <f>IF(OR(D84="",A84&lt;&gt;A83,B84&lt;&gt;B83,G83=""),"",IF(ABS(D84-G83)&lt;0.005,"✓","Inicial distinto del último final: ¿falta un estado?"))</f>
        <v/>
      </c>
    </row>
    <row r="85">
      <c r="A85" s="41" t="n"/>
      <c r="B85" s="41" t="n"/>
      <c r="C85" s="41" t="n"/>
      <c r="D85" s="42" t="n"/>
      <c r="E85" s="42" t="n"/>
      <c r="F85" s="42" t="n"/>
      <c r="G85" s="42" t="n"/>
      <c r="H85" s="42" t="n"/>
      <c r="I85" s="42" t="n"/>
      <c r="J85" s="42" t="n"/>
      <c r="K85" s="43">
        <f>IF(COUNT(D85:G85)&lt;4,"",IF(ABS(D85+E85-F85-G85)&lt;0.005,"✓","La cuenta del banco no cierra"))</f>
        <v/>
      </c>
      <c r="L85" s="44">
        <f>IF(COUNT(E85,H85)&lt;2,"",ROUND(H85-E85,2))</f>
        <v/>
      </c>
      <c r="M85" s="44">
        <f>IF(COUNT(F85,I85)&lt;2,"",ROUND(I85-F85,2))</f>
        <v/>
      </c>
      <c r="N85" s="44">
        <f>IF(COUNT(G85,J85)&lt;2,"",ROUND(J85-G85,2))</f>
        <v/>
      </c>
      <c r="O85" s="43">
        <f>IF(COUNT(E85:J85)&lt;6,"",IF(AND(ABS(L85)&lt;0.005,ABS(M85)&lt;0.005,ABS(N85)&lt;0.005),"Cuadrado ✓","Diferencia"))</f>
        <v/>
      </c>
      <c r="P85" s="45">
        <f>IF(OR(O85="",O85="Cuadrado ✓"),"",IF(MOD(ROUND(ABS(IF(ABS(L85)&gt;=0.005,L85,IF(ABS(M85)&gt;=0.005,M85,N85)))*100,0),9)=0,"Divisible entre 9: probablemente dos dígitos invertidos","Busca una línea faltante, duplicada o mal leída"))</f>
        <v/>
      </c>
      <c r="Q85" s="46">
        <f>IF(OR(D85="",A85&lt;&gt;A84,B85&lt;&gt;B84,G84=""),"",IF(ABS(D85-G84)&lt;0.005,"✓","Inicial distinto del último final: ¿falta un estado?"))</f>
        <v/>
      </c>
    </row>
    <row r="86">
      <c r="A86" s="41" t="n"/>
      <c r="B86" s="41" t="n"/>
      <c r="C86" s="41" t="n"/>
      <c r="D86" s="42" t="n"/>
      <c r="E86" s="42" t="n"/>
      <c r="F86" s="42" t="n"/>
      <c r="G86" s="42" t="n"/>
      <c r="H86" s="42" t="n"/>
      <c r="I86" s="42" t="n"/>
      <c r="J86" s="42" t="n"/>
      <c r="K86" s="43">
        <f>IF(COUNT(D86:G86)&lt;4,"",IF(ABS(D86+E86-F86-G86)&lt;0.005,"✓","La cuenta del banco no cierra"))</f>
        <v/>
      </c>
      <c r="L86" s="44">
        <f>IF(COUNT(E86,H86)&lt;2,"",ROUND(H86-E86,2))</f>
        <v/>
      </c>
      <c r="M86" s="44">
        <f>IF(COUNT(F86,I86)&lt;2,"",ROUND(I86-F86,2))</f>
        <v/>
      </c>
      <c r="N86" s="44">
        <f>IF(COUNT(G86,J86)&lt;2,"",ROUND(J86-G86,2))</f>
        <v/>
      </c>
      <c r="O86" s="43">
        <f>IF(COUNT(E86:J86)&lt;6,"",IF(AND(ABS(L86)&lt;0.005,ABS(M86)&lt;0.005,ABS(N86)&lt;0.005),"Cuadrado ✓","Diferencia"))</f>
        <v/>
      </c>
      <c r="P86" s="45">
        <f>IF(OR(O86="",O86="Cuadrado ✓"),"",IF(MOD(ROUND(ABS(IF(ABS(L86)&gt;=0.005,L86,IF(ABS(M86)&gt;=0.005,M86,N86)))*100,0),9)=0,"Divisible entre 9: probablemente dos dígitos invertidos","Busca una línea faltante, duplicada o mal leída"))</f>
        <v/>
      </c>
      <c r="Q86" s="46">
        <f>IF(OR(D86="",A86&lt;&gt;A85,B86&lt;&gt;B85,G85=""),"",IF(ABS(D86-G85)&lt;0.005,"✓","Inicial distinto del último final: ¿falta un estado?"))</f>
        <v/>
      </c>
    </row>
    <row r="87">
      <c r="A87" s="41" t="n"/>
      <c r="B87" s="41" t="n"/>
      <c r="C87" s="41" t="n"/>
      <c r="D87" s="42" t="n"/>
      <c r="E87" s="42" t="n"/>
      <c r="F87" s="42" t="n"/>
      <c r="G87" s="42" t="n"/>
      <c r="H87" s="42" t="n"/>
      <c r="I87" s="42" t="n"/>
      <c r="J87" s="42" t="n"/>
      <c r="K87" s="43">
        <f>IF(COUNT(D87:G87)&lt;4,"",IF(ABS(D87+E87-F87-G87)&lt;0.005,"✓","La cuenta del banco no cierra"))</f>
        <v/>
      </c>
      <c r="L87" s="44">
        <f>IF(COUNT(E87,H87)&lt;2,"",ROUND(H87-E87,2))</f>
        <v/>
      </c>
      <c r="M87" s="44">
        <f>IF(COUNT(F87,I87)&lt;2,"",ROUND(I87-F87,2))</f>
        <v/>
      </c>
      <c r="N87" s="44">
        <f>IF(COUNT(G87,J87)&lt;2,"",ROUND(J87-G87,2))</f>
        <v/>
      </c>
      <c r="O87" s="43">
        <f>IF(COUNT(E87:J87)&lt;6,"",IF(AND(ABS(L87)&lt;0.005,ABS(M87)&lt;0.005,ABS(N87)&lt;0.005),"Cuadrado ✓","Diferencia"))</f>
        <v/>
      </c>
      <c r="P87" s="45">
        <f>IF(OR(O87="",O87="Cuadrado ✓"),"",IF(MOD(ROUND(ABS(IF(ABS(L87)&gt;=0.005,L87,IF(ABS(M87)&gt;=0.005,M87,N87)))*100,0),9)=0,"Divisible entre 9: probablemente dos dígitos invertidos","Busca una línea faltante, duplicada o mal leída"))</f>
        <v/>
      </c>
      <c r="Q87" s="46">
        <f>IF(OR(D87="",A87&lt;&gt;A86,B87&lt;&gt;B86,G86=""),"",IF(ABS(D87-G86)&lt;0.005,"✓","Inicial distinto del último final: ¿falta un estado?"))</f>
        <v/>
      </c>
    </row>
    <row r="88">
      <c r="A88" s="41" t="n"/>
      <c r="B88" s="41" t="n"/>
      <c r="C88" s="41" t="n"/>
      <c r="D88" s="42" t="n"/>
      <c r="E88" s="42" t="n"/>
      <c r="F88" s="42" t="n"/>
      <c r="G88" s="42" t="n"/>
      <c r="H88" s="42" t="n"/>
      <c r="I88" s="42" t="n"/>
      <c r="J88" s="42" t="n"/>
      <c r="K88" s="43">
        <f>IF(COUNT(D88:G88)&lt;4,"",IF(ABS(D88+E88-F88-G88)&lt;0.005,"✓","La cuenta del banco no cierra"))</f>
        <v/>
      </c>
      <c r="L88" s="44">
        <f>IF(COUNT(E88,H88)&lt;2,"",ROUND(H88-E88,2))</f>
        <v/>
      </c>
      <c r="M88" s="44">
        <f>IF(COUNT(F88,I88)&lt;2,"",ROUND(I88-F88,2))</f>
        <v/>
      </c>
      <c r="N88" s="44">
        <f>IF(COUNT(G88,J88)&lt;2,"",ROUND(J88-G88,2))</f>
        <v/>
      </c>
      <c r="O88" s="43">
        <f>IF(COUNT(E88:J88)&lt;6,"",IF(AND(ABS(L88)&lt;0.005,ABS(M88)&lt;0.005,ABS(N88)&lt;0.005),"Cuadrado ✓","Diferencia"))</f>
        <v/>
      </c>
      <c r="P88" s="45">
        <f>IF(OR(O88="",O88="Cuadrado ✓"),"",IF(MOD(ROUND(ABS(IF(ABS(L88)&gt;=0.005,L88,IF(ABS(M88)&gt;=0.005,M88,N88)))*100,0),9)=0,"Divisible entre 9: probablemente dos dígitos invertidos","Busca una línea faltante, duplicada o mal leída"))</f>
        <v/>
      </c>
      <c r="Q88" s="46">
        <f>IF(OR(D88="",A88&lt;&gt;A87,B88&lt;&gt;B87,G87=""),"",IF(ABS(D88-G87)&lt;0.005,"✓","Inicial distinto del último final: ¿falta un estado?"))</f>
        <v/>
      </c>
    </row>
    <row r="89">
      <c r="A89" s="41" t="n"/>
      <c r="B89" s="41" t="n"/>
      <c r="C89" s="41" t="n"/>
      <c r="D89" s="42" t="n"/>
      <c r="E89" s="42" t="n"/>
      <c r="F89" s="42" t="n"/>
      <c r="G89" s="42" t="n"/>
      <c r="H89" s="42" t="n"/>
      <c r="I89" s="42" t="n"/>
      <c r="J89" s="42" t="n"/>
      <c r="K89" s="43">
        <f>IF(COUNT(D89:G89)&lt;4,"",IF(ABS(D89+E89-F89-G89)&lt;0.005,"✓","La cuenta del banco no cierra"))</f>
        <v/>
      </c>
      <c r="L89" s="44">
        <f>IF(COUNT(E89,H89)&lt;2,"",ROUND(H89-E89,2))</f>
        <v/>
      </c>
      <c r="M89" s="44">
        <f>IF(COUNT(F89,I89)&lt;2,"",ROUND(I89-F89,2))</f>
        <v/>
      </c>
      <c r="N89" s="44">
        <f>IF(COUNT(G89,J89)&lt;2,"",ROUND(J89-G89,2))</f>
        <v/>
      </c>
      <c r="O89" s="43">
        <f>IF(COUNT(E89:J89)&lt;6,"",IF(AND(ABS(L89)&lt;0.005,ABS(M89)&lt;0.005,ABS(N89)&lt;0.005),"Cuadrado ✓","Diferencia"))</f>
        <v/>
      </c>
      <c r="P89" s="45">
        <f>IF(OR(O89="",O89="Cuadrado ✓"),"",IF(MOD(ROUND(ABS(IF(ABS(L89)&gt;=0.005,L89,IF(ABS(M89)&gt;=0.005,M89,N89)))*100,0),9)=0,"Divisible entre 9: probablemente dos dígitos invertidos","Busca una línea faltante, duplicada o mal leída"))</f>
        <v/>
      </c>
      <c r="Q89" s="46">
        <f>IF(OR(D89="",A89&lt;&gt;A88,B89&lt;&gt;B88,G88=""),"",IF(ABS(D89-G88)&lt;0.005,"✓","Inicial distinto del último final: ¿falta un estado?"))</f>
        <v/>
      </c>
    </row>
    <row r="90">
      <c r="A90" s="41" t="n"/>
      <c r="B90" s="41" t="n"/>
      <c r="C90" s="41" t="n"/>
      <c r="D90" s="42" t="n"/>
      <c r="E90" s="42" t="n"/>
      <c r="F90" s="42" t="n"/>
      <c r="G90" s="42" t="n"/>
      <c r="H90" s="42" t="n"/>
      <c r="I90" s="42" t="n"/>
      <c r="J90" s="42" t="n"/>
      <c r="K90" s="43">
        <f>IF(COUNT(D90:G90)&lt;4,"",IF(ABS(D90+E90-F90-G90)&lt;0.005,"✓","La cuenta del banco no cierra"))</f>
        <v/>
      </c>
      <c r="L90" s="44">
        <f>IF(COUNT(E90,H90)&lt;2,"",ROUND(H90-E90,2))</f>
        <v/>
      </c>
      <c r="M90" s="44">
        <f>IF(COUNT(F90,I90)&lt;2,"",ROUND(I90-F90,2))</f>
        <v/>
      </c>
      <c r="N90" s="44">
        <f>IF(COUNT(G90,J90)&lt;2,"",ROUND(J90-G90,2))</f>
        <v/>
      </c>
      <c r="O90" s="43">
        <f>IF(COUNT(E90:J90)&lt;6,"",IF(AND(ABS(L90)&lt;0.005,ABS(M90)&lt;0.005,ABS(N90)&lt;0.005),"Cuadrado ✓","Diferencia"))</f>
        <v/>
      </c>
      <c r="P90" s="45">
        <f>IF(OR(O90="",O90="Cuadrado ✓"),"",IF(MOD(ROUND(ABS(IF(ABS(L90)&gt;=0.005,L90,IF(ABS(M90)&gt;=0.005,M90,N90)))*100,0),9)=0,"Divisible entre 9: probablemente dos dígitos invertidos","Busca una línea faltante, duplicada o mal leída"))</f>
        <v/>
      </c>
      <c r="Q90" s="46">
        <f>IF(OR(D90="",A90&lt;&gt;A89,B90&lt;&gt;B89,G89=""),"",IF(ABS(D90-G89)&lt;0.005,"✓","Inicial distinto del último final: ¿falta un estado?"))</f>
        <v/>
      </c>
    </row>
    <row r="91">
      <c r="A91" s="41" t="n"/>
      <c r="B91" s="41" t="n"/>
      <c r="C91" s="41" t="n"/>
      <c r="D91" s="42" t="n"/>
      <c r="E91" s="42" t="n"/>
      <c r="F91" s="42" t="n"/>
      <c r="G91" s="42" t="n"/>
      <c r="H91" s="42" t="n"/>
      <c r="I91" s="42" t="n"/>
      <c r="J91" s="42" t="n"/>
      <c r="K91" s="43">
        <f>IF(COUNT(D91:G91)&lt;4,"",IF(ABS(D91+E91-F91-G91)&lt;0.005,"✓","La cuenta del banco no cierra"))</f>
        <v/>
      </c>
      <c r="L91" s="44">
        <f>IF(COUNT(E91,H91)&lt;2,"",ROUND(H91-E91,2))</f>
        <v/>
      </c>
      <c r="M91" s="44">
        <f>IF(COUNT(F91,I91)&lt;2,"",ROUND(I91-F91,2))</f>
        <v/>
      </c>
      <c r="N91" s="44">
        <f>IF(COUNT(G91,J91)&lt;2,"",ROUND(J91-G91,2))</f>
        <v/>
      </c>
      <c r="O91" s="43">
        <f>IF(COUNT(E91:J91)&lt;6,"",IF(AND(ABS(L91)&lt;0.005,ABS(M91)&lt;0.005,ABS(N91)&lt;0.005),"Cuadrado ✓","Diferencia"))</f>
        <v/>
      </c>
      <c r="P91" s="45">
        <f>IF(OR(O91="",O91="Cuadrado ✓"),"",IF(MOD(ROUND(ABS(IF(ABS(L91)&gt;=0.005,L91,IF(ABS(M91)&gt;=0.005,M91,N91)))*100,0),9)=0,"Divisible entre 9: probablemente dos dígitos invertidos","Busca una línea faltante, duplicada o mal leída"))</f>
        <v/>
      </c>
      <c r="Q91" s="46">
        <f>IF(OR(D91="",A91&lt;&gt;A90,B91&lt;&gt;B90,G90=""),"",IF(ABS(D91-G90)&lt;0.005,"✓","Inicial distinto del último final: ¿falta un estado?"))</f>
        <v/>
      </c>
    </row>
    <row r="92">
      <c r="A92" s="41" t="n"/>
      <c r="B92" s="41" t="n"/>
      <c r="C92" s="41" t="n"/>
      <c r="D92" s="42" t="n"/>
      <c r="E92" s="42" t="n"/>
      <c r="F92" s="42" t="n"/>
      <c r="G92" s="42" t="n"/>
      <c r="H92" s="42" t="n"/>
      <c r="I92" s="42" t="n"/>
      <c r="J92" s="42" t="n"/>
      <c r="K92" s="43">
        <f>IF(COUNT(D92:G92)&lt;4,"",IF(ABS(D92+E92-F92-G92)&lt;0.005,"✓","La cuenta del banco no cierra"))</f>
        <v/>
      </c>
      <c r="L92" s="44">
        <f>IF(COUNT(E92,H92)&lt;2,"",ROUND(H92-E92,2))</f>
        <v/>
      </c>
      <c r="M92" s="44">
        <f>IF(COUNT(F92,I92)&lt;2,"",ROUND(I92-F92,2))</f>
        <v/>
      </c>
      <c r="N92" s="44">
        <f>IF(COUNT(G92,J92)&lt;2,"",ROUND(J92-G92,2))</f>
        <v/>
      </c>
      <c r="O92" s="43">
        <f>IF(COUNT(E92:J92)&lt;6,"",IF(AND(ABS(L92)&lt;0.005,ABS(M92)&lt;0.005,ABS(N92)&lt;0.005),"Cuadrado ✓","Diferencia"))</f>
        <v/>
      </c>
      <c r="P92" s="45">
        <f>IF(OR(O92="",O92="Cuadrado ✓"),"",IF(MOD(ROUND(ABS(IF(ABS(L92)&gt;=0.005,L92,IF(ABS(M92)&gt;=0.005,M92,N92)))*100,0),9)=0,"Divisible entre 9: probablemente dos dígitos invertidos","Busca una línea faltante, duplicada o mal leída"))</f>
        <v/>
      </c>
      <c r="Q92" s="46">
        <f>IF(OR(D92="",A92&lt;&gt;A91,B92&lt;&gt;B91,G91=""),"",IF(ABS(D92-G91)&lt;0.005,"✓","Inicial distinto del último final: ¿falta un estado?"))</f>
        <v/>
      </c>
    </row>
    <row r="93">
      <c r="A93" s="41" t="n"/>
      <c r="B93" s="41" t="n"/>
      <c r="C93" s="41" t="n"/>
      <c r="D93" s="42" t="n"/>
      <c r="E93" s="42" t="n"/>
      <c r="F93" s="42" t="n"/>
      <c r="G93" s="42" t="n"/>
      <c r="H93" s="42" t="n"/>
      <c r="I93" s="42" t="n"/>
      <c r="J93" s="42" t="n"/>
      <c r="K93" s="43">
        <f>IF(COUNT(D93:G93)&lt;4,"",IF(ABS(D93+E93-F93-G93)&lt;0.005,"✓","La cuenta del banco no cierra"))</f>
        <v/>
      </c>
      <c r="L93" s="44">
        <f>IF(COUNT(E93,H93)&lt;2,"",ROUND(H93-E93,2))</f>
        <v/>
      </c>
      <c r="M93" s="44">
        <f>IF(COUNT(F93,I93)&lt;2,"",ROUND(I93-F93,2))</f>
        <v/>
      </c>
      <c r="N93" s="44">
        <f>IF(COUNT(G93,J93)&lt;2,"",ROUND(J93-G93,2))</f>
        <v/>
      </c>
      <c r="O93" s="43">
        <f>IF(COUNT(E93:J93)&lt;6,"",IF(AND(ABS(L93)&lt;0.005,ABS(M93)&lt;0.005,ABS(N93)&lt;0.005),"Cuadrado ✓","Diferencia"))</f>
        <v/>
      </c>
      <c r="P93" s="45">
        <f>IF(OR(O93="",O93="Cuadrado ✓"),"",IF(MOD(ROUND(ABS(IF(ABS(L93)&gt;=0.005,L93,IF(ABS(M93)&gt;=0.005,M93,N93)))*100,0),9)=0,"Divisible entre 9: probablemente dos dígitos invertidos","Busca una línea faltante, duplicada o mal leída"))</f>
        <v/>
      </c>
      <c r="Q93" s="46">
        <f>IF(OR(D93="",A93&lt;&gt;A92,B93&lt;&gt;B92,G92=""),"",IF(ABS(D93-G92)&lt;0.005,"✓","Inicial distinto del último final: ¿falta un estado?"))</f>
        <v/>
      </c>
    </row>
    <row r="94">
      <c r="A94" s="41" t="n"/>
      <c r="B94" s="41" t="n"/>
      <c r="C94" s="41" t="n"/>
      <c r="D94" s="42" t="n"/>
      <c r="E94" s="42" t="n"/>
      <c r="F94" s="42" t="n"/>
      <c r="G94" s="42" t="n"/>
      <c r="H94" s="42" t="n"/>
      <c r="I94" s="42" t="n"/>
      <c r="J94" s="42" t="n"/>
      <c r="K94" s="43">
        <f>IF(COUNT(D94:G94)&lt;4,"",IF(ABS(D94+E94-F94-G94)&lt;0.005,"✓","La cuenta del banco no cierra"))</f>
        <v/>
      </c>
      <c r="L94" s="44">
        <f>IF(COUNT(E94,H94)&lt;2,"",ROUND(H94-E94,2))</f>
        <v/>
      </c>
      <c r="M94" s="44">
        <f>IF(COUNT(F94,I94)&lt;2,"",ROUND(I94-F94,2))</f>
        <v/>
      </c>
      <c r="N94" s="44">
        <f>IF(COUNT(G94,J94)&lt;2,"",ROUND(J94-G94,2))</f>
        <v/>
      </c>
      <c r="O94" s="43">
        <f>IF(COUNT(E94:J94)&lt;6,"",IF(AND(ABS(L94)&lt;0.005,ABS(M94)&lt;0.005,ABS(N94)&lt;0.005),"Cuadrado ✓","Diferencia"))</f>
        <v/>
      </c>
      <c r="P94" s="45">
        <f>IF(OR(O94="",O94="Cuadrado ✓"),"",IF(MOD(ROUND(ABS(IF(ABS(L94)&gt;=0.005,L94,IF(ABS(M94)&gt;=0.005,M94,N94)))*100,0),9)=0,"Divisible entre 9: probablemente dos dígitos invertidos","Busca una línea faltante, duplicada o mal leída"))</f>
        <v/>
      </c>
      <c r="Q94" s="46">
        <f>IF(OR(D94="",A94&lt;&gt;A93,B94&lt;&gt;B93,G93=""),"",IF(ABS(D94-G93)&lt;0.005,"✓","Inicial distinto del último final: ¿falta un estado?"))</f>
        <v/>
      </c>
    </row>
    <row r="95">
      <c r="A95" s="41" t="n"/>
      <c r="B95" s="41" t="n"/>
      <c r="C95" s="41" t="n"/>
      <c r="D95" s="42" t="n"/>
      <c r="E95" s="42" t="n"/>
      <c r="F95" s="42" t="n"/>
      <c r="G95" s="42" t="n"/>
      <c r="H95" s="42" t="n"/>
      <c r="I95" s="42" t="n"/>
      <c r="J95" s="42" t="n"/>
      <c r="K95" s="43">
        <f>IF(COUNT(D95:G95)&lt;4,"",IF(ABS(D95+E95-F95-G95)&lt;0.005,"✓","La cuenta del banco no cierra"))</f>
        <v/>
      </c>
      <c r="L95" s="44">
        <f>IF(COUNT(E95,H95)&lt;2,"",ROUND(H95-E95,2))</f>
        <v/>
      </c>
      <c r="M95" s="44">
        <f>IF(COUNT(F95,I95)&lt;2,"",ROUND(I95-F95,2))</f>
        <v/>
      </c>
      <c r="N95" s="44">
        <f>IF(COUNT(G95,J95)&lt;2,"",ROUND(J95-G95,2))</f>
        <v/>
      </c>
      <c r="O95" s="43">
        <f>IF(COUNT(E95:J95)&lt;6,"",IF(AND(ABS(L95)&lt;0.005,ABS(M95)&lt;0.005,ABS(N95)&lt;0.005),"Cuadrado ✓","Diferencia"))</f>
        <v/>
      </c>
      <c r="P95" s="45">
        <f>IF(OR(O95="",O95="Cuadrado ✓"),"",IF(MOD(ROUND(ABS(IF(ABS(L95)&gt;=0.005,L95,IF(ABS(M95)&gt;=0.005,M95,N95)))*100,0),9)=0,"Divisible entre 9: probablemente dos dígitos invertidos","Busca una línea faltante, duplicada o mal leída"))</f>
        <v/>
      </c>
      <c r="Q95" s="46">
        <f>IF(OR(D95="",A95&lt;&gt;A94,B95&lt;&gt;B94,G94=""),"",IF(ABS(D95-G94)&lt;0.005,"✓","Inicial distinto del último final: ¿falta un estado?"))</f>
        <v/>
      </c>
    </row>
    <row r="96">
      <c r="A96" s="41" t="n"/>
      <c r="B96" s="41" t="n"/>
      <c r="C96" s="41" t="n"/>
      <c r="D96" s="42" t="n"/>
      <c r="E96" s="42" t="n"/>
      <c r="F96" s="42" t="n"/>
      <c r="G96" s="42" t="n"/>
      <c r="H96" s="42" t="n"/>
      <c r="I96" s="42" t="n"/>
      <c r="J96" s="42" t="n"/>
      <c r="K96" s="43">
        <f>IF(COUNT(D96:G96)&lt;4,"",IF(ABS(D96+E96-F96-G96)&lt;0.005,"✓","La cuenta del banco no cierra"))</f>
        <v/>
      </c>
      <c r="L96" s="44">
        <f>IF(COUNT(E96,H96)&lt;2,"",ROUND(H96-E96,2))</f>
        <v/>
      </c>
      <c r="M96" s="44">
        <f>IF(COUNT(F96,I96)&lt;2,"",ROUND(I96-F96,2))</f>
        <v/>
      </c>
      <c r="N96" s="44">
        <f>IF(COUNT(G96,J96)&lt;2,"",ROUND(J96-G96,2))</f>
        <v/>
      </c>
      <c r="O96" s="43">
        <f>IF(COUNT(E96:J96)&lt;6,"",IF(AND(ABS(L96)&lt;0.005,ABS(M96)&lt;0.005,ABS(N96)&lt;0.005),"Cuadrado ✓","Diferencia"))</f>
        <v/>
      </c>
      <c r="P96" s="45">
        <f>IF(OR(O96="",O96="Cuadrado ✓"),"",IF(MOD(ROUND(ABS(IF(ABS(L96)&gt;=0.005,L96,IF(ABS(M96)&gt;=0.005,M96,N96)))*100,0),9)=0,"Divisible entre 9: probablemente dos dígitos invertidos","Busca una línea faltante, duplicada o mal leída"))</f>
        <v/>
      </c>
      <c r="Q96" s="46">
        <f>IF(OR(D96="",A96&lt;&gt;A95,B96&lt;&gt;B95,G95=""),"",IF(ABS(D96-G95)&lt;0.005,"✓","Inicial distinto del último final: ¿falta un estado?"))</f>
        <v/>
      </c>
    </row>
    <row r="97">
      <c r="A97" s="41" t="n"/>
      <c r="B97" s="41" t="n"/>
      <c r="C97" s="41" t="n"/>
      <c r="D97" s="42" t="n"/>
      <c r="E97" s="42" t="n"/>
      <c r="F97" s="42" t="n"/>
      <c r="G97" s="42" t="n"/>
      <c r="H97" s="42" t="n"/>
      <c r="I97" s="42" t="n"/>
      <c r="J97" s="42" t="n"/>
      <c r="K97" s="43">
        <f>IF(COUNT(D97:G97)&lt;4,"",IF(ABS(D97+E97-F97-G97)&lt;0.005,"✓","La cuenta del banco no cierra"))</f>
        <v/>
      </c>
      <c r="L97" s="44">
        <f>IF(COUNT(E97,H97)&lt;2,"",ROUND(H97-E97,2))</f>
        <v/>
      </c>
      <c r="M97" s="44">
        <f>IF(COUNT(F97,I97)&lt;2,"",ROUND(I97-F97,2))</f>
        <v/>
      </c>
      <c r="N97" s="44">
        <f>IF(COUNT(G97,J97)&lt;2,"",ROUND(J97-G97,2))</f>
        <v/>
      </c>
      <c r="O97" s="43">
        <f>IF(COUNT(E97:J97)&lt;6,"",IF(AND(ABS(L97)&lt;0.005,ABS(M97)&lt;0.005,ABS(N97)&lt;0.005),"Cuadrado ✓","Diferencia"))</f>
        <v/>
      </c>
      <c r="P97" s="45">
        <f>IF(OR(O97="",O97="Cuadrado ✓"),"",IF(MOD(ROUND(ABS(IF(ABS(L97)&gt;=0.005,L97,IF(ABS(M97)&gt;=0.005,M97,N97)))*100,0),9)=0,"Divisible entre 9: probablemente dos dígitos invertidos","Busca una línea faltante, duplicada o mal leída"))</f>
        <v/>
      </c>
      <c r="Q97" s="46">
        <f>IF(OR(D97="",A97&lt;&gt;A96,B97&lt;&gt;B96,G96=""),"",IF(ABS(D97-G96)&lt;0.005,"✓","Inicial distinto del último final: ¿falta un estado?"))</f>
        <v/>
      </c>
    </row>
    <row r="98">
      <c r="A98" s="41" t="n"/>
      <c r="B98" s="41" t="n"/>
      <c r="C98" s="41" t="n"/>
      <c r="D98" s="42" t="n"/>
      <c r="E98" s="42" t="n"/>
      <c r="F98" s="42" t="n"/>
      <c r="G98" s="42" t="n"/>
      <c r="H98" s="42" t="n"/>
      <c r="I98" s="42" t="n"/>
      <c r="J98" s="42" t="n"/>
      <c r="K98" s="43">
        <f>IF(COUNT(D98:G98)&lt;4,"",IF(ABS(D98+E98-F98-G98)&lt;0.005,"✓","La cuenta del banco no cierra"))</f>
        <v/>
      </c>
      <c r="L98" s="44">
        <f>IF(COUNT(E98,H98)&lt;2,"",ROUND(H98-E98,2))</f>
        <v/>
      </c>
      <c r="M98" s="44">
        <f>IF(COUNT(F98,I98)&lt;2,"",ROUND(I98-F98,2))</f>
        <v/>
      </c>
      <c r="N98" s="44">
        <f>IF(COUNT(G98,J98)&lt;2,"",ROUND(J98-G98,2))</f>
        <v/>
      </c>
      <c r="O98" s="43">
        <f>IF(COUNT(E98:J98)&lt;6,"",IF(AND(ABS(L98)&lt;0.005,ABS(M98)&lt;0.005,ABS(N98)&lt;0.005),"Cuadrado ✓","Diferencia"))</f>
        <v/>
      </c>
      <c r="P98" s="45">
        <f>IF(OR(O98="",O98="Cuadrado ✓"),"",IF(MOD(ROUND(ABS(IF(ABS(L98)&gt;=0.005,L98,IF(ABS(M98)&gt;=0.005,M98,N98)))*100,0),9)=0,"Divisible entre 9: probablemente dos dígitos invertidos","Busca una línea faltante, duplicada o mal leída"))</f>
        <v/>
      </c>
      <c r="Q98" s="46">
        <f>IF(OR(D98="",A98&lt;&gt;A97,B98&lt;&gt;B97,G97=""),"",IF(ABS(D98-G97)&lt;0.005,"✓","Inicial distinto del último final: ¿falta un estado?"))</f>
        <v/>
      </c>
    </row>
    <row r="99">
      <c r="A99" s="41" t="n"/>
      <c r="B99" s="41" t="n"/>
      <c r="C99" s="41" t="n"/>
      <c r="D99" s="42" t="n"/>
      <c r="E99" s="42" t="n"/>
      <c r="F99" s="42" t="n"/>
      <c r="G99" s="42" t="n"/>
      <c r="H99" s="42" t="n"/>
      <c r="I99" s="42" t="n"/>
      <c r="J99" s="42" t="n"/>
      <c r="K99" s="43">
        <f>IF(COUNT(D99:G99)&lt;4,"",IF(ABS(D99+E99-F99-G99)&lt;0.005,"✓","La cuenta del banco no cierra"))</f>
        <v/>
      </c>
      <c r="L99" s="44">
        <f>IF(COUNT(E99,H99)&lt;2,"",ROUND(H99-E99,2))</f>
        <v/>
      </c>
      <c r="M99" s="44">
        <f>IF(COUNT(F99,I99)&lt;2,"",ROUND(I99-F99,2))</f>
        <v/>
      </c>
      <c r="N99" s="44">
        <f>IF(COUNT(G99,J99)&lt;2,"",ROUND(J99-G99,2))</f>
        <v/>
      </c>
      <c r="O99" s="43">
        <f>IF(COUNT(E99:J99)&lt;6,"",IF(AND(ABS(L99)&lt;0.005,ABS(M99)&lt;0.005,ABS(N99)&lt;0.005),"Cuadrado ✓","Diferencia"))</f>
        <v/>
      </c>
      <c r="P99" s="45">
        <f>IF(OR(O99="",O99="Cuadrado ✓"),"",IF(MOD(ROUND(ABS(IF(ABS(L99)&gt;=0.005,L99,IF(ABS(M99)&gt;=0.005,M99,N99)))*100,0),9)=0,"Divisible entre 9: probablemente dos dígitos invertidos","Busca una línea faltante, duplicada o mal leída"))</f>
        <v/>
      </c>
      <c r="Q99" s="46">
        <f>IF(OR(D99="",A99&lt;&gt;A98,B99&lt;&gt;B98,G98=""),"",IF(ABS(D99-G98)&lt;0.005,"✓","Inicial distinto del último final: ¿falta un estado?"))</f>
        <v/>
      </c>
    </row>
    <row r="100">
      <c r="A100" s="41" t="n"/>
      <c r="B100" s="41" t="n"/>
      <c r="C100" s="41" t="n"/>
      <c r="D100" s="42" t="n"/>
      <c r="E100" s="42" t="n"/>
      <c r="F100" s="42" t="n"/>
      <c r="G100" s="42" t="n"/>
      <c r="H100" s="42" t="n"/>
      <c r="I100" s="42" t="n"/>
      <c r="J100" s="42" t="n"/>
      <c r="K100" s="43">
        <f>IF(COUNT(D100:G100)&lt;4,"",IF(ABS(D100+E100-F100-G100)&lt;0.005,"✓","La cuenta del banco no cierra"))</f>
        <v/>
      </c>
      <c r="L100" s="44">
        <f>IF(COUNT(E100,H100)&lt;2,"",ROUND(H100-E100,2))</f>
        <v/>
      </c>
      <c r="M100" s="44">
        <f>IF(COUNT(F100,I100)&lt;2,"",ROUND(I100-F100,2))</f>
        <v/>
      </c>
      <c r="N100" s="44">
        <f>IF(COUNT(G100,J100)&lt;2,"",ROUND(J100-G100,2))</f>
        <v/>
      </c>
      <c r="O100" s="43">
        <f>IF(COUNT(E100:J100)&lt;6,"",IF(AND(ABS(L100)&lt;0.005,ABS(M100)&lt;0.005,ABS(N100)&lt;0.005),"Cuadrado ✓","Diferencia"))</f>
        <v/>
      </c>
      <c r="P100" s="45">
        <f>IF(OR(O100="",O100="Cuadrado ✓"),"",IF(MOD(ROUND(ABS(IF(ABS(L100)&gt;=0.005,L100,IF(ABS(M100)&gt;=0.005,M100,N100)))*100,0),9)=0,"Divisible entre 9: probablemente dos dígitos invertidos","Busca una línea faltante, duplicada o mal leída"))</f>
        <v/>
      </c>
      <c r="Q100" s="46">
        <f>IF(OR(D100="",A100&lt;&gt;A99,B100&lt;&gt;B99,G99=""),"",IF(ABS(D100-G99)&lt;0.005,"✓","Inicial distinto del último final: ¿falta un estado?"))</f>
        <v/>
      </c>
    </row>
    <row r="101">
      <c r="A101" s="41" t="n"/>
      <c r="B101" s="41" t="n"/>
      <c r="C101" s="41" t="n"/>
      <c r="D101" s="42" t="n"/>
      <c r="E101" s="42" t="n"/>
      <c r="F101" s="42" t="n"/>
      <c r="G101" s="42" t="n"/>
      <c r="H101" s="42" t="n"/>
      <c r="I101" s="42" t="n"/>
      <c r="J101" s="42" t="n"/>
      <c r="K101" s="43">
        <f>IF(COUNT(D101:G101)&lt;4,"",IF(ABS(D101+E101-F101-G101)&lt;0.005,"✓","La cuenta del banco no cierra"))</f>
        <v/>
      </c>
      <c r="L101" s="44">
        <f>IF(COUNT(E101,H101)&lt;2,"",ROUND(H101-E101,2))</f>
        <v/>
      </c>
      <c r="M101" s="44">
        <f>IF(COUNT(F101,I101)&lt;2,"",ROUND(I101-F101,2))</f>
        <v/>
      </c>
      <c r="N101" s="44">
        <f>IF(COUNT(G101,J101)&lt;2,"",ROUND(J101-G101,2))</f>
        <v/>
      </c>
      <c r="O101" s="43">
        <f>IF(COUNT(E101:J101)&lt;6,"",IF(AND(ABS(L101)&lt;0.005,ABS(M101)&lt;0.005,ABS(N101)&lt;0.005),"Cuadrado ✓","Diferencia"))</f>
        <v/>
      </c>
      <c r="P101" s="45">
        <f>IF(OR(O101="",O101="Cuadrado ✓"),"",IF(MOD(ROUND(ABS(IF(ABS(L101)&gt;=0.005,L101,IF(ABS(M101)&gt;=0.005,M101,N101)))*100,0),9)=0,"Divisible entre 9: probablemente dos dígitos invertidos","Busca una línea faltante, duplicada o mal leída"))</f>
        <v/>
      </c>
      <c r="Q101" s="46">
        <f>IF(OR(D101="",A101&lt;&gt;A100,B101&lt;&gt;B100,G100=""),"",IF(ABS(D101-G100)&lt;0.005,"✓","Inicial distinto del último final: ¿falta un estado?"))</f>
        <v/>
      </c>
    </row>
    <row r="102">
      <c r="A102" s="41" t="n"/>
      <c r="B102" s="41" t="n"/>
      <c r="C102" s="41" t="n"/>
      <c r="D102" s="42" t="n"/>
      <c r="E102" s="42" t="n"/>
      <c r="F102" s="42" t="n"/>
      <c r="G102" s="42" t="n"/>
      <c r="H102" s="42" t="n"/>
      <c r="I102" s="42" t="n"/>
      <c r="J102" s="42" t="n"/>
      <c r="K102" s="43">
        <f>IF(COUNT(D102:G102)&lt;4,"",IF(ABS(D102+E102-F102-G102)&lt;0.005,"✓","La cuenta del banco no cierra"))</f>
        <v/>
      </c>
      <c r="L102" s="44">
        <f>IF(COUNT(E102,H102)&lt;2,"",ROUND(H102-E102,2))</f>
        <v/>
      </c>
      <c r="M102" s="44">
        <f>IF(COUNT(F102,I102)&lt;2,"",ROUND(I102-F102,2))</f>
        <v/>
      </c>
      <c r="N102" s="44">
        <f>IF(COUNT(G102,J102)&lt;2,"",ROUND(J102-G102,2))</f>
        <v/>
      </c>
      <c r="O102" s="43">
        <f>IF(COUNT(E102:J102)&lt;6,"",IF(AND(ABS(L102)&lt;0.005,ABS(M102)&lt;0.005,ABS(N102)&lt;0.005),"Cuadrado ✓","Diferencia"))</f>
        <v/>
      </c>
      <c r="P102" s="45">
        <f>IF(OR(O102="",O102="Cuadrado ✓"),"",IF(MOD(ROUND(ABS(IF(ABS(L102)&gt;=0.005,L102,IF(ABS(M102)&gt;=0.005,M102,N102)))*100,0),9)=0,"Divisible entre 9: probablemente dos dígitos invertidos","Busca una línea faltante, duplicada o mal leída"))</f>
        <v/>
      </c>
      <c r="Q102" s="46">
        <f>IF(OR(D102="",A102&lt;&gt;A101,B102&lt;&gt;B101,G101=""),"",IF(ABS(D102-G101)&lt;0.005,"✓","Inicial distinto del último final: ¿falta un estado?"))</f>
        <v/>
      </c>
    </row>
    <row r="103">
      <c r="A103" s="41" t="n"/>
      <c r="B103" s="41" t="n"/>
      <c r="C103" s="41" t="n"/>
      <c r="D103" s="42" t="n"/>
      <c r="E103" s="42" t="n"/>
      <c r="F103" s="42" t="n"/>
      <c r="G103" s="42" t="n"/>
      <c r="H103" s="42" t="n"/>
      <c r="I103" s="42" t="n"/>
      <c r="J103" s="42" t="n"/>
      <c r="K103" s="43">
        <f>IF(COUNT(D103:G103)&lt;4,"",IF(ABS(D103+E103-F103-G103)&lt;0.005,"✓","La cuenta del banco no cierra"))</f>
        <v/>
      </c>
      <c r="L103" s="44">
        <f>IF(COUNT(E103,H103)&lt;2,"",ROUND(H103-E103,2))</f>
        <v/>
      </c>
      <c r="M103" s="44">
        <f>IF(COUNT(F103,I103)&lt;2,"",ROUND(I103-F103,2))</f>
        <v/>
      </c>
      <c r="N103" s="44">
        <f>IF(COUNT(G103,J103)&lt;2,"",ROUND(J103-G103,2))</f>
        <v/>
      </c>
      <c r="O103" s="43">
        <f>IF(COUNT(E103:J103)&lt;6,"",IF(AND(ABS(L103)&lt;0.005,ABS(M103)&lt;0.005,ABS(N103)&lt;0.005),"Cuadrado ✓","Diferencia"))</f>
        <v/>
      </c>
      <c r="P103" s="45">
        <f>IF(OR(O103="",O103="Cuadrado ✓"),"",IF(MOD(ROUND(ABS(IF(ABS(L103)&gt;=0.005,L103,IF(ABS(M103)&gt;=0.005,M103,N103)))*100,0),9)=0,"Divisible entre 9: probablemente dos dígitos invertidos","Busca una línea faltante, duplicada o mal leída"))</f>
        <v/>
      </c>
      <c r="Q103" s="46">
        <f>IF(OR(D103="",A103&lt;&gt;A102,B103&lt;&gt;B102,G102=""),"",IF(ABS(D103-G102)&lt;0.005,"✓","Inicial distinto del último final: ¿falta un estado?"))</f>
        <v/>
      </c>
    </row>
    <row r="104">
      <c r="A104" s="41" t="n"/>
      <c r="B104" s="41" t="n"/>
      <c r="C104" s="41" t="n"/>
      <c r="D104" s="42" t="n"/>
      <c r="E104" s="42" t="n"/>
      <c r="F104" s="42" t="n"/>
      <c r="G104" s="42" t="n"/>
      <c r="H104" s="42" t="n"/>
      <c r="I104" s="42" t="n"/>
      <c r="J104" s="42" t="n"/>
      <c r="K104" s="43">
        <f>IF(COUNT(D104:G104)&lt;4,"",IF(ABS(D104+E104-F104-G104)&lt;0.005,"✓","La cuenta del banco no cierra"))</f>
        <v/>
      </c>
      <c r="L104" s="44">
        <f>IF(COUNT(E104,H104)&lt;2,"",ROUND(H104-E104,2))</f>
        <v/>
      </c>
      <c r="M104" s="44">
        <f>IF(COUNT(F104,I104)&lt;2,"",ROUND(I104-F104,2))</f>
        <v/>
      </c>
      <c r="N104" s="44">
        <f>IF(COUNT(G104,J104)&lt;2,"",ROUND(J104-G104,2))</f>
        <v/>
      </c>
      <c r="O104" s="43">
        <f>IF(COUNT(E104:J104)&lt;6,"",IF(AND(ABS(L104)&lt;0.005,ABS(M104)&lt;0.005,ABS(N104)&lt;0.005),"Cuadrado ✓","Diferencia"))</f>
        <v/>
      </c>
      <c r="P104" s="45">
        <f>IF(OR(O104="",O104="Cuadrado ✓"),"",IF(MOD(ROUND(ABS(IF(ABS(L104)&gt;=0.005,L104,IF(ABS(M104)&gt;=0.005,M104,N104)))*100,0),9)=0,"Divisible entre 9: probablemente dos dígitos invertidos","Busca una línea faltante, duplicada o mal leída"))</f>
        <v/>
      </c>
      <c r="Q104" s="46">
        <f>IF(OR(D104="",A104&lt;&gt;A103,B104&lt;&gt;B103,G103=""),"",IF(ABS(D104-G103)&lt;0.005,"✓","Inicial distinto del último final: ¿falta un estado?"))</f>
        <v/>
      </c>
    </row>
    <row r="106" ht="34" customHeight="1">
      <c r="A106" s="10" t="inlineStr">
        <is>
          <t>QBuddy hace esto en cada estado de cuenta, solo, y cuadra cada total con el banco antes de registrar en QuickBooks. Agenda una demo de 15 minutos →</t>
        </is>
      </c>
      <c r="B106" s="11" t="n"/>
      <c r="C106" s="11" t="n"/>
      <c r="D106" s="11" t="n"/>
      <c r="E106" s="11" t="n"/>
      <c r="F106" s="11" t="n"/>
      <c r="G106" s="11" t="n"/>
      <c r="H106" s="11" t="n"/>
      <c r="I106" s="11" t="n"/>
      <c r="J106" s="11" t="n"/>
      <c r="K106" s="11" t="n"/>
      <c r="L106" s="11" t="n"/>
      <c r="M106" s="11" t="n"/>
      <c r="N106" s="11" t="n"/>
      <c r="O106" s="11" t="n"/>
      <c r="P106" s="11" t="n"/>
      <c r="Q106" s="11" t="n"/>
    </row>
  </sheetData>
  <mergeCells count="3">
    <mergeCell ref="A2:Q2"/>
    <mergeCell ref="A1:Q1"/>
    <mergeCell ref="A106:Q106"/>
  </mergeCells>
  <conditionalFormatting sqref="O5:O104">
    <cfRule type="cellIs" priority="1" operator="equal" dxfId="0">
      <formula>"Cuadrado ✓"</formula>
    </cfRule>
    <cfRule type="cellIs" priority="2" operator="equal" dxfId="1">
      <formula>"Diferencia"</formula>
    </cfRule>
  </conditionalFormatting>
  <conditionalFormatting sqref="P5:Q104">
    <cfRule type="expression" priority="3" dxfId="2">
      <formula>AND(P5&lt;&gt;"",P5&lt;&gt;"✓")</formula>
    </cfRule>
  </conditionalFormatting>
  <hyperlinks>
    <hyperlink xmlns:r="http://schemas.openxmlformats.org/officeDocument/2006/relationships" ref="A106"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1A75BC"/>
    <outlinePr summaryBelow="1" summaryRight="1"/>
    <pageSetUpPr fitToPage="1"/>
  </sheetPr>
  <dimension ref="A1:M6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ht="38" customHeight="1">
      <c r="A1" s="1" t="inlineStr">
        <is>
          <t>Control mensual</t>
        </is>
      </c>
      <c r="B1" s="2" t="n"/>
      <c r="C1" s="2" t="n"/>
      <c r="D1" s="2" t="n"/>
      <c r="E1" s="2" t="n"/>
      <c r="F1" s="2" t="n"/>
      <c r="G1" s="2" t="n"/>
      <c r="H1" s="2" t="n"/>
      <c r="I1" s="2" t="n"/>
      <c r="J1" s="2" t="n"/>
      <c r="K1" s="2" t="n"/>
      <c r="L1" s="2" t="n"/>
      <c r="M1" s="2" t="n"/>
    </row>
    <row r="2" ht="32" customHeight="1">
      <c r="A2" s="3" t="inlineStr">
        <is>
          <t>Elige un estado en cada celda: Esperando, Recibido, Cuadrado, Registrado.</t>
        </is>
      </c>
    </row>
    <row r="4">
      <c r="A4" s="47" t="inlineStr">
        <is>
          <t>Cliente</t>
        </is>
      </c>
      <c r="B4" s="48" t="inlineStr">
        <is>
          <t>Ene</t>
        </is>
      </c>
      <c r="C4" s="48" t="inlineStr">
        <is>
          <t>Feb</t>
        </is>
      </c>
      <c r="D4" s="48" t="inlineStr">
        <is>
          <t>Mar</t>
        </is>
      </c>
      <c r="E4" s="48" t="inlineStr">
        <is>
          <t>Abr</t>
        </is>
      </c>
      <c r="F4" s="48" t="inlineStr">
        <is>
          <t>May</t>
        </is>
      </c>
      <c r="G4" s="48" t="inlineStr">
        <is>
          <t>Jun</t>
        </is>
      </c>
      <c r="H4" s="48" t="inlineStr">
        <is>
          <t>Jul</t>
        </is>
      </c>
      <c r="I4" s="48" t="inlineStr">
        <is>
          <t>Ago</t>
        </is>
      </c>
      <c r="J4" s="48" t="inlineStr">
        <is>
          <t>Sep</t>
        </is>
      </c>
      <c r="K4" s="48" t="inlineStr">
        <is>
          <t>Oct</t>
        </is>
      </c>
      <c r="L4" s="48" t="inlineStr">
        <is>
          <t>Nov</t>
        </is>
      </c>
      <c r="M4" s="48" t="inlineStr">
        <is>
          <t>Dic</t>
        </is>
      </c>
    </row>
    <row r="5">
      <c r="A5" s="41" t="inlineStr">
        <is>
          <t>ACME</t>
        </is>
      </c>
      <c r="B5" s="49" t="inlineStr">
        <is>
          <t>Registrado</t>
        </is>
      </c>
      <c r="C5" s="49" t="inlineStr">
        <is>
          <t>Cuadrado</t>
        </is>
      </c>
      <c r="D5" s="49" t="inlineStr">
        <is>
          <t>Recibido</t>
        </is>
      </c>
      <c r="E5" s="49" t="inlineStr">
        <is>
          <t>Esperando</t>
        </is>
      </c>
      <c r="F5" s="49" t="n"/>
      <c r="G5" s="49" t="n"/>
      <c r="H5" s="49" t="n"/>
      <c r="I5" s="49" t="n"/>
      <c r="J5" s="49" t="n"/>
      <c r="K5" s="49" t="n"/>
      <c r="L5" s="49" t="n"/>
      <c r="M5" s="49" t="n"/>
    </row>
    <row r="6">
      <c r="A6" s="41" t="n"/>
      <c r="B6" s="49" t="n"/>
      <c r="C6" s="49" t="n"/>
      <c r="D6" s="49" t="n"/>
      <c r="E6" s="49" t="n"/>
      <c r="F6" s="49" t="n"/>
      <c r="G6" s="49" t="n"/>
      <c r="H6" s="49" t="n"/>
      <c r="I6" s="49" t="n"/>
      <c r="J6" s="49" t="n"/>
      <c r="K6" s="49" t="n"/>
      <c r="L6" s="49" t="n"/>
      <c r="M6" s="49" t="n"/>
    </row>
    <row r="7">
      <c r="A7" s="41" t="n"/>
      <c r="B7" s="49" t="n"/>
      <c r="C7" s="49" t="n"/>
      <c r="D7" s="49" t="n"/>
      <c r="E7" s="49" t="n"/>
      <c r="F7" s="49" t="n"/>
      <c r="G7" s="49" t="n"/>
      <c r="H7" s="49" t="n"/>
      <c r="I7" s="49" t="n"/>
      <c r="J7" s="49" t="n"/>
      <c r="K7" s="49" t="n"/>
      <c r="L7" s="49" t="n"/>
      <c r="M7" s="49" t="n"/>
    </row>
    <row r="8">
      <c r="A8" s="41" t="n"/>
      <c r="B8" s="49" t="n"/>
      <c r="C8" s="49" t="n"/>
      <c r="D8" s="49" t="n"/>
      <c r="E8" s="49" t="n"/>
      <c r="F8" s="49" t="n"/>
      <c r="G8" s="49" t="n"/>
      <c r="H8" s="49" t="n"/>
      <c r="I8" s="49" t="n"/>
      <c r="J8" s="49" t="n"/>
      <c r="K8" s="49" t="n"/>
      <c r="L8" s="49" t="n"/>
      <c r="M8" s="49" t="n"/>
    </row>
    <row r="9">
      <c r="A9" s="41" t="n"/>
      <c r="B9" s="49" t="n"/>
      <c r="C9" s="49" t="n"/>
      <c r="D9" s="49" t="n"/>
      <c r="E9" s="49" t="n"/>
      <c r="F9" s="49" t="n"/>
      <c r="G9" s="49" t="n"/>
      <c r="H9" s="49" t="n"/>
      <c r="I9" s="49" t="n"/>
      <c r="J9" s="49" t="n"/>
      <c r="K9" s="49" t="n"/>
      <c r="L9" s="49" t="n"/>
      <c r="M9" s="49" t="n"/>
    </row>
    <row r="10">
      <c r="A10" s="41" t="n"/>
      <c r="B10" s="49" t="n"/>
      <c r="C10" s="49" t="n"/>
      <c r="D10" s="49" t="n"/>
      <c r="E10" s="49" t="n"/>
      <c r="F10" s="49" t="n"/>
      <c r="G10" s="49" t="n"/>
      <c r="H10" s="49" t="n"/>
      <c r="I10" s="49" t="n"/>
      <c r="J10" s="49" t="n"/>
      <c r="K10" s="49" t="n"/>
      <c r="L10" s="49" t="n"/>
      <c r="M10" s="49" t="n"/>
    </row>
    <row r="11">
      <c r="A11" s="41" t="n"/>
      <c r="B11" s="49" t="n"/>
      <c r="C11" s="49" t="n"/>
      <c r="D11" s="49" t="n"/>
      <c r="E11" s="49" t="n"/>
      <c r="F11" s="49" t="n"/>
      <c r="G11" s="49" t="n"/>
      <c r="H11" s="49" t="n"/>
      <c r="I11" s="49" t="n"/>
      <c r="J11" s="49" t="n"/>
      <c r="K11" s="49" t="n"/>
      <c r="L11" s="49" t="n"/>
      <c r="M11" s="49" t="n"/>
    </row>
    <row r="12">
      <c r="A12" s="41" t="n"/>
      <c r="B12" s="49" t="n"/>
      <c r="C12" s="49" t="n"/>
      <c r="D12" s="49" t="n"/>
      <c r="E12" s="49" t="n"/>
      <c r="F12" s="49" t="n"/>
      <c r="G12" s="49" t="n"/>
      <c r="H12" s="49" t="n"/>
      <c r="I12" s="49" t="n"/>
      <c r="J12" s="49" t="n"/>
      <c r="K12" s="49" t="n"/>
      <c r="L12" s="49" t="n"/>
      <c r="M12" s="49" t="n"/>
    </row>
    <row r="13">
      <c r="A13" s="41" t="n"/>
      <c r="B13" s="49" t="n"/>
      <c r="C13" s="49" t="n"/>
      <c r="D13" s="49" t="n"/>
      <c r="E13" s="49" t="n"/>
      <c r="F13" s="49" t="n"/>
      <c r="G13" s="49" t="n"/>
      <c r="H13" s="49" t="n"/>
      <c r="I13" s="49" t="n"/>
      <c r="J13" s="49" t="n"/>
      <c r="K13" s="49" t="n"/>
      <c r="L13" s="49" t="n"/>
      <c r="M13" s="49" t="n"/>
    </row>
    <row r="14">
      <c r="A14" s="41" t="n"/>
      <c r="B14" s="49" t="n"/>
      <c r="C14" s="49" t="n"/>
      <c r="D14" s="49" t="n"/>
      <c r="E14" s="49" t="n"/>
      <c r="F14" s="49" t="n"/>
      <c r="G14" s="49" t="n"/>
      <c r="H14" s="49" t="n"/>
      <c r="I14" s="49" t="n"/>
      <c r="J14" s="49" t="n"/>
      <c r="K14" s="49" t="n"/>
      <c r="L14" s="49" t="n"/>
      <c r="M14" s="49" t="n"/>
    </row>
    <row r="15">
      <c r="A15" s="41" t="n"/>
      <c r="B15" s="49" t="n"/>
      <c r="C15" s="49" t="n"/>
      <c r="D15" s="49" t="n"/>
      <c r="E15" s="49" t="n"/>
      <c r="F15" s="49" t="n"/>
      <c r="G15" s="49" t="n"/>
      <c r="H15" s="49" t="n"/>
      <c r="I15" s="49" t="n"/>
      <c r="J15" s="49" t="n"/>
      <c r="K15" s="49" t="n"/>
      <c r="L15" s="49" t="n"/>
      <c r="M15" s="49" t="n"/>
    </row>
    <row r="16">
      <c r="A16" s="41" t="n"/>
      <c r="B16" s="49" t="n"/>
      <c r="C16" s="49" t="n"/>
      <c r="D16" s="49" t="n"/>
      <c r="E16" s="49" t="n"/>
      <c r="F16" s="49" t="n"/>
      <c r="G16" s="49" t="n"/>
      <c r="H16" s="49" t="n"/>
      <c r="I16" s="49" t="n"/>
      <c r="J16" s="49" t="n"/>
      <c r="K16" s="49" t="n"/>
      <c r="L16" s="49" t="n"/>
      <c r="M16" s="49" t="n"/>
    </row>
    <row r="17">
      <c r="A17" s="41" t="n"/>
      <c r="B17" s="49" t="n"/>
      <c r="C17" s="49" t="n"/>
      <c r="D17" s="49" t="n"/>
      <c r="E17" s="49" t="n"/>
      <c r="F17" s="49" t="n"/>
      <c r="G17" s="49" t="n"/>
      <c r="H17" s="49" t="n"/>
      <c r="I17" s="49" t="n"/>
      <c r="J17" s="49" t="n"/>
      <c r="K17" s="49" t="n"/>
      <c r="L17" s="49" t="n"/>
      <c r="M17" s="49" t="n"/>
    </row>
    <row r="18">
      <c r="A18" s="41" t="n"/>
      <c r="B18" s="49" t="n"/>
      <c r="C18" s="49" t="n"/>
      <c r="D18" s="49" t="n"/>
      <c r="E18" s="49" t="n"/>
      <c r="F18" s="49" t="n"/>
      <c r="G18" s="49" t="n"/>
      <c r="H18" s="49" t="n"/>
      <c r="I18" s="49" t="n"/>
      <c r="J18" s="49" t="n"/>
      <c r="K18" s="49" t="n"/>
      <c r="L18" s="49" t="n"/>
      <c r="M18" s="49" t="n"/>
    </row>
    <row r="19">
      <c r="A19" s="41" t="n"/>
      <c r="B19" s="49" t="n"/>
      <c r="C19" s="49" t="n"/>
      <c r="D19" s="49" t="n"/>
      <c r="E19" s="49" t="n"/>
      <c r="F19" s="49" t="n"/>
      <c r="G19" s="49" t="n"/>
      <c r="H19" s="49" t="n"/>
      <c r="I19" s="49" t="n"/>
      <c r="J19" s="49" t="n"/>
      <c r="K19" s="49" t="n"/>
      <c r="L19" s="49" t="n"/>
      <c r="M19" s="49" t="n"/>
    </row>
    <row r="20">
      <c r="A20" s="41" t="n"/>
      <c r="B20" s="49" t="n"/>
      <c r="C20" s="49" t="n"/>
      <c r="D20" s="49" t="n"/>
      <c r="E20" s="49" t="n"/>
      <c r="F20" s="49" t="n"/>
      <c r="G20" s="49" t="n"/>
      <c r="H20" s="49" t="n"/>
      <c r="I20" s="49" t="n"/>
      <c r="J20" s="49" t="n"/>
      <c r="K20" s="49" t="n"/>
      <c r="L20" s="49" t="n"/>
      <c r="M20" s="49" t="n"/>
    </row>
    <row r="21">
      <c r="A21" s="41" t="n"/>
      <c r="B21" s="49" t="n"/>
      <c r="C21" s="49" t="n"/>
      <c r="D21" s="49" t="n"/>
      <c r="E21" s="49" t="n"/>
      <c r="F21" s="49" t="n"/>
      <c r="G21" s="49" t="n"/>
      <c r="H21" s="49" t="n"/>
      <c r="I21" s="49" t="n"/>
      <c r="J21" s="49" t="n"/>
      <c r="K21" s="49" t="n"/>
      <c r="L21" s="49" t="n"/>
      <c r="M21" s="49" t="n"/>
    </row>
    <row r="22">
      <c r="A22" s="41" t="n"/>
      <c r="B22" s="49" t="n"/>
      <c r="C22" s="49" t="n"/>
      <c r="D22" s="49" t="n"/>
      <c r="E22" s="49" t="n"/>
      <c r="F22" s="49" t="n"/>
      <c r="G22" s="49" t="n"/>
      <c r="H22" s="49" t="n"/>
      <c r="I22" s="49" t="n"/>
      <c r="J22" s="49" t="n"/>
      <c r="K22" s="49" t="n"/>
      <c r="L22" s="49" t="n"/>
      <c r="M22" s="49" t="n"/>
    </row>
    <row r="23">
      <c r="A23" s="41" t="n"/>
      <c r="B23" s="49" t="n"/>
      <c r="C23" s="49" t="n"/>
      <c r="D23" s="49" t="n"/>
      <c r="E23" s="49" t="n"/>
      <c r="F23" s="49" t="n"/>
      <c r="G23" s="49" t="n"/>
      <c r="H23" s="49" t="n"/>
      <c r="I23" s="49" t="n"/>
      <c r="J23" s="49" t="n"/>
      <c r="K23" s="49" t="n"/>
      <c r="L23" s="49" t="n"/>
      <c r="M23" s="49" t="n"/>
    </row>
    <row r="24">
      <c r="A24" s="41" t="n"/>
      <c r="B24" s="49" t="n"/>
      <c r="C24" s="49" t="n"/>
      <c r="D24" s="49" t="n"/>
      <c r="E24" s="49" t="n"/>
      <c r="F24" s="49" t="n"/>
      <c r="G24" s="49" t="n"/>
      <c r="H24" s="49" t="n"/>
      <c r="I24" s="49" t="n"/>
      <c r="J24" s="49" t="n"/>
      <c r="K24" s="49" t="n"/>
      <c r="L24" s="49" t="n"/>
      <c r="M24" s="49" t="n"/>
    </row>
    <row r="25">
      <c r="A25" s="41" t="n"/>
      <c r="B25" s="49" t="n"/>
      <c r="C25" s="49" t="n"/>
      <c r="D25" s="49" t="n"/>
      <c r="E25" s="49" t="n"/>
      <c r="F25" s="49" t="n"/>
      <c r="G25" s="49" t="n"/>
      <c r="H25" s="49" t="n"/>
      <c r="I25" s="49" t="n"/>
      <c r="J25" s="49" t="n"/>
      <c r="K25" s="49" t="n"/>
      <c r="L25" s="49" t="n"/>
      <c r="M25" s="49" t="n"/>
    </row>
    <row r="26">
      <c r="A26" s="41" t="n"/>
      <c r="B26" s="49" t="n"/>
      <c r="C26" s="49" t="n"/>
      <c r="D26" s="49" t="n"/>
      <c r="E26" s="49" t="n"/>
      <c r="F26" s="49" t="n"/>
      <c r="G26" s="49" t="n"/>
      <c r="H26" s="49" t="n"/>
      <c r="I26" s="49" t="n"/>
      <c r="J26" s="49" t="n"/>
      <c r="K26" s="49" t="n"/>
      <c r="L26" s="49" t="n"/>
      <c r="M26" s="49" t="n"/>
    </row>
    <row r="27">
      <c r="A27" s="41" t="n"/>
      <c r="B27" s="49" t="n"/>
      <c r="C27" s="49" t="n"/>
      <c r="D27" s="49" t="n"/>
      <c r="E27" s="49" t="n"/>
      <c r="F27" s="49" t="n"/>
      <c r="G27" s="49" t="n"/>
      <c r="H27" s="49" t="n"/>
      <c r="I27" s="49" t="n"/>
      <c r="J27" s="49" t="n"/>
      <c r="K27" s="49" t="n"/>
      <c r="L27" s="49" t="n"/>
      <c r="M27" s="49" t="n"/>
    </row>
    <row r="28">
      <c r="A28" s="41" t="n"/>
      <c r="B28" s="49" t="n"/>
      <c r="C28" s="49" t="n"/>
      <c r="D28" s="49" t="n"/>
      <c r="E28" s="49" t="n"/>
      <c r="F28" s="49" t="n"/>
      <c r="G28" s="49" t="n"/>
      <c r="H28" s="49" t="n"/>
      <c r="I28" s="49" t="n"/>
      <c r="J28" s="49" t="n"/>
      <c r="K28" s="49" t="n"/>
      <c r="L28" s="49" t="n"/>
      <c r="M28" s="49" t="n"/>
    </row>
    <row r="29">
      <c r="A29" s="41" t="n"/>
      <c r="B29" s="49" t="n"/>
      <c r="C29" s="49" t="n"/>
      <c r="D29" s="49" t="n"/>
      <c r="E29" s="49" t="n"/>
      <c r="F29" s="49" t="n"/>
      <c r="G29" s="49" t="n"/>
      <c r="H29" s="49" t="n"/>
      <c r="I29" s="49" t="n"/>
      <c r="J29" s="49" t="n"/>
      <c r="K29" s="49" t="n"/>
      <c r="L29" s="49" t="n"/>
      <c r="M29" s="49" t="n"/>
    </row>
    <row r="30">
      <c r="A30" s="41" t="n"/>
      <c r="B30" s="49" t="n"/>
      <c r="C30" s="49" t="n"/>
      <c r="D30" s="49" t="n"/>
      <c r="E30" s="49" t="n"/>
      <c r="F30" s="49" t="n"/>
      <c r="G30" s="49" t="n"/>
      <c r="H30" s="49" t="n"/>
      <c r="I30" s="49" t="n"/>
      <c r="J30" s="49" t="n"/>
      <c r="K30" s="49" t="n"/>
      <c r="L30" s="49" t="n"/>
      <c r="M30" s="49" t="n"/>
    </row>
    <row r="31">
      <c r="A31" s="41" t="n"/>
      <c r="B31" s="49" t="n"/>
      <c r="C31" s="49" t="n"/>
      <c r="D31" s="49" t="n"/>
      <c r="E31" s="49" t="n"/>
      <c r="F31" s="49" t="n"/>
      <c r="G31" s="49" t="n"/>
      <c r="H31" s="49" t="n"/>
      <c r="I31" s="49" t="n"/>
      <c r="J31" s="49" t="n"/>
      <c r="K31" s="49" t="n"/>
      <c r="L31" s="49" t="n"/>
      <c r="M31" s="49" t="n"/>
    </row>
    <row r="32">
      <c r="A32" s="41" t="n"/>
      <c r="B32" s="49" t="n"/>
      <c r="C32" s="49" t="n"/>
      <c r="D32" s="49" t="n"/>
      <c r="E32" s="49" t="n"/>
      <c r="F32" s="49" t="n"/>
      <c r="G32" s="49" t="n"/>
      <c r="H32" s="49" t="n"/>
      <c r="I32" s="49" t="n"/>
      <c r="J32" s="49" t="n"/>
      <c r="K32" s="49" t="n"/>
      <c r="L32" s="49" t="n"/>
      <c r="M32" s="49" t="n"/>
    </row>
    <row r="33">
      <c r="A33" s="41" t="n"/>
      <c r="B33" s="49" t="n"/>
      <c r="C33" s="49" t="n"/>
      <c r="D33" s="49" t="n"/>
      <c r="E33" s="49" t="n"/>
      <c r="F33" s="49" t="n"/>
      <c r="G33" s="49" t="n"/>
      <c r="H33" s="49" t="n"/>
      <c r="I33" s="49" t="n"/>
      <c r="J33" s="49" t="n"/>
      <c r="K33" s="49" t="n"/>
      <c r="L33" s="49" t="n"/>
      <c r="M33" s="49" t="n"/>
    </row>
    <row r="34">
      <c r="A34" s="41" t="n"/>
      <c r="B34" s="49" t="n"/>
      <c r="C34" s="49" t="n"/>
      <c r="D34" s="49" t="n"/>
      <c r="E34" s="49" t="n"/>
      <c r="F34" s="49" t="n"/>
      <c r="G34" s="49" t="n"/>
      <c r="H34" s="49" t="n"/>
      <c r="I34" s="49" t="n"/>
      <c r="J34" s="49" t="n"/>
      <c r="K34" s="49" t="n"/>
      <c r="L34" s="49" t="n"/>
      <c r="M34" s="49" t="n"/>
    </row>
    <row r="35">
      <c r="A35" s="41" t="n"/>
      <c r="B35" s="49" t="n"/>
      <c r="C35" s="49" t="n"/>
      <c r="D35" s="49" t="n"/>
      <c r="E35" s="49" t="n"/>
      <c r="F35" s="49" t="n"/>
      <c r="G35" s="49" t="n"/>
      <c r="H35" s="49" t="n"/>
      <c r="I35" s="49" t="n"/>
      <c r="J35" s="49" t="n"/>
      <c r="K35" s="49" t="n"/>
      <c r="L35" s="49" t="n"/>
      <c r="M35" s="49" t="n"/>
    </row>
    <row r="36">
      <c r="A36" s="41" t="n"/>
      <c r="B36" s="49" t="n"/>
      <c r="C36" s="49" t="n"/>
      <c r="D36" s="49" t="n"/>
      <c r="E36" s="49" t="n"/>
      <c r="F36" s="49" t="n"/>
      <c r="G36" s="49" t="n"/>
      <c r="H36" s="49" t="n"/>
      <c r="I36" s="49" t="n"/>
      <c r="J36" s="49" t="n"/>
      <c r="K36" s="49" t="n"/>
      <c r="L36" s="49" t="n"/>
      <c r="M36" s="49" t="n"/>
    </row>
    <row r="37">
      <c r="A37" s="41" t="n"/>
      <c r="B37" s="49" t="n"/>
      <c r="C37" s="49" t="n"/>
      <c r="D37" s="49" t="n"/>
      <c r="E37" s="49" t="n"/>
      <c r="F37" s="49" t="n"/>
      <c r="G37" s="49" t="n"/>
      <c r="H37" s="49" t="n"/>
      <c r="I37" s="49" t="n"/>
      <c r="J37" s="49" t="n"/>
      <c r="K37" s="49" t="n"/>
      <c r="L37" s="49" t="n"/>
      <c r="M37" s="49" t="n"/>
    </row>
    <row r="38">
      <c r="A38" s="41" t="n"/>
      <c r="B38" s="49" t="n"/>
      <c r="C38" s="49" t="n"/>
      <c r="D38" s="49" t="n"/>
      <c r="E38" s="49" t="n"/>
      <c r="F38" s="49" t="n"/>
      <c r="G38" s="49" t="n"/>
      <c r="H38" s="49" t="n"/>
      <c r="I38" s="49" t="n"/>
      <c r="J38" s="49" t="n"/>
      <c r="K38" s="49" t="n"/>
      <c r="L38" s="49" t="n"/>
      <c r="M38" s="49" t="n"/>
    </row>
    <row r="39">
      <c r="A39" s="41" t="n"/>
      <c r="B39" s="49" t="n"/>
      <c r="C39" s="49" t="n"/>
      <c r="D39" s="49" t="n"/>
      <c r="E39" s="49" t="n"/>
      <c r="F39" s="49" t="n"/>
      <c r="G39" s="49" t="n"/>
      <c r="H39" s="49" t="n"/>
      <c r="I39" s="49" t="n"/>
      <c r="J39" s="49" t="n"/>
      <c r="K39" s="49" t="n"/>
      <c r="L39" s="49" t="n"/>
      <c r="M39" s="49" t="n"/>
    </row>
    <row r="40">
      <c r="A40" s="41" t="n"/>
      <c r="B40" s="49" t="n"/>
      <c r="C40" s="49" t="n"/>
      <c r="D40" s="49" t="n"/>
      <c r="E40" s="49" t="n"/>
      <c r="F40" s="49" t="n"/>
      <c r="G40" s="49" t="n"/>
      <c r="H40" s="49" t="n"/>
      <c r="I40" s="49" t="n"/>
      <c r="J40" s="49" t="n"/>
      <c r="K40" s="49" t="n"/>
      <c r="L40" s="49" t="n"/>
      <c r="M40" s="49" t="n"/>
    </row>
    <row r="41">
      <c r="A41" s="41" t="n"/>
      <c r="B41" s="49" t="n"/>
      <c r="C41" s="49" t="n"/>
      <c r="D41" s="49" t="n"/>
      <c r="E41" s="49" t="n"/>
      <c r="F41" s="49" t="n"/>
      <c r="G41" s="49" t="n"/>
      <c r="H41" s="49" t="n"/>
      <c r="I41" s="49" t="n"/>
      <c r="J41" s="49" t="n"/>
      <c r="K41" s="49" t="n"/>
      <c r="L41" s="49" t="n"/>
      <c r="M41" s="49" t="n"/>
    </row>
    <row r="42">
      <c r="A42" s="41" t="n"/>
      <c r="B42" s="49" t="n"/>
      <c r="C42" s="49" t="n"/>
      <c r="D42" s="49" t="n"/>
      <c r="E42" s="49" t="n"/>
      <c r="F42" s="49" t="n"/>
      <c r="G42" s="49" t="n"/>
      <c r="H42" s="49" t="n"/>
      <c r="I42" s="49" t="n"/>
      <c r="J42" s="49" t="n"/>
      <c r="K42" s="49" t="n"/>
      <c r="L42" s="49" t="n"/>
      <c r="M42" s="49" t="n"/>
    </row>
    <row r="43">
      <c r="A43" s="41" t="n"/>
      <c r="B43" s="49" t="n"/>
      <c r="C43" s="49" t="n"/>
      <c r="D43" s="49" t="n"/>
      <c r="E43" s="49" t="n"/>
      <c r="F43" s="49" t="n"/>
      <c r="G43" s="49" t="n"/>
      <c r="H43" s="49" t="n"/>
      <c r="I43" s="49" t="n"/>
      <c r="J43" s="49" t="n"/>
      <c r="K43" s="49" t="n"/>
      <c r="L43" s="49" t="n"/>
      <c r="M43" s="49" t="n"/>
    </row>
    <row r="44">
      <c r="A44" s="41" t="n"/>
      <c r="B44" s="49" t="n"/>
      <c r="C44" s="49" t="n"/>
      <c r="D44" s="49" t="n"/>
      <c r="E44" s="49" t="n"/>
      <c r="F44" s="49" t="n"/>
      <c r="G44" s="49" t="n"/>
      <c r="H44" s="49" t="n"/>
      <c r="I44" s="49" t="n"/>
      <c r="J44" s="49" t="n"/>
      <c r="K44" s="49" t="n"/>
      <c r="L44" s="49" t="n"/>
      <c r="M44" s="49" t="n"/>
    </row>
    <row r="45">
      <c r="A45" s="41" t="n"/>
      <c r="B45" s="49" t="n"/>
      <c r="C45" s="49" t="n"/>
      <c r="D45" s="49" t="n"/>
      <c r="E45" s="49" t="n"/>
      <c r="F45" s="49" t="n"/>
      <c r="G45" s="49" t="n"/>
      <c r="H45" s="49" t="n"/>
      <c r="I45" s="49" t="n"/>
      <c r="J45" s="49" t="n"/>
      <c r="K45" s="49" t="n"/>
      <c r="L45" s="49" t="n"/>
      <c r="M45" s="49" t="n"/>
    </row>
    <row r="46">
      <c r="A46" s="41" t="n"/>
      <c r="B46" s="49" t="n"/>
      <c r="C46" s="49" t="n"/>
      <c r="D46" s="49" t="n"/>
      <c r="E46" s="49" t="n"/>
      <c r="F46" s="49" t="n"/>
      <c r="G46" s="49" t="n"/>
      <c r="H46" s="49" t="n"/>
      <c r="I46" s="49" t="n"/>
      <c r="J46" s="49" t="n"/>
      <c r="K46" s="49" t="n"/>
      <c r="L46" s="49" t="n"/>
      <c r="M46" s="49" t="n"/>
    </row>
    <row r="47">
      <c r="A47" s="41" t="n"/>
      <c r="B47" s="49" t="n"/>
      <c r="C47" s="49" t="n"/>
      <c r="D47" s="49" t="n"/>
      <c r="E47" s="49" t="n"/>
      <c r="F47" s="49" t="n"/>
      <c r="G47" s="49" t="n"/>
      <c r="H47" s="49" t="n"/>
      <c r="I47" s="49" t="n"/>
      <c r="J47" s="49" t="n"/>
      <c r="K47" s="49" t="n"/>
      <c r="L47" s="49" t="n"/>
      <c r="M47" s="49" t="n"/>
    </row>
    <row r="48">
      <c r="A48" s="41" t="n"/>
      <c r="B48" s="49" t="n"/>
      <c r="C48" s="49" t="n"/>
      <c r="D48" s="49" t="n"/>
      <c r="E48" s="49" t="n"/>
      <c r="F48" s="49" t="n"/>
      <c r="G48" s="49" t="n"/>
      <c r="H48" s="49" t="n"/>
      <c r="I48" s="49" t="n"/>
      <c r="J48" s="49" t="n"/>
      <c r="K48" s="49" t="n"/>
      <c r="L48" s="49" t="n"/>
      <c r="M48" s="49" t="n"/>
    </row>
    <row r="49">
      <c r="A49" s="41" t="n"/>
      <c r="B49" s="49" t="n"/>
      <c r="C49" s="49" t="n"/>
      <c r="D49" s="49" t="n"/>
      <c r="E49" s="49" t="n"/>
      <c r="F49" s="49" t="n"/>
      <c r="G49" s="49" t="n"/>
      <c r="H49" s="49" t="n"/>
      <c r="I49" s="49" t="n"/>
      <c r="J49" s="49" t="n"/>
      <c r="K49" s="49" t="n"/>
      <c r="L49" s="49" t="n"/>
      <c r="M49" s="49" t="n"/>
    </row>
    <row r="50">
      <c r="A50" s="41" t="n"/>
      <c r="B50" s="49" t="n"/>
      <c r="C50" s="49" t="n"/>
      <c r="D50" s="49" t="n"/>
      <c r="E50" s="49" t="n"/>
      <c r="F50" s="49" t="n"/>
      <c r="G50" s="49" t="n"/>
      <c r="H50" s="49" t="n"/>
      <c r="I50" s="49" t="n"/>
      <c r="J50" s="49" t="n"/>
      <c r="K50" s="49" t="n"/>
      <c r="L50" s="49" t="n"/>
      <c r="M50" s="49" t="n"/>
    </row>
    <row r="51">
      <c r="A51" s="41" t="n"/>
      <c r="B51" s="49" t="n"/>
      <c r="C51" s="49" t="n"/>
      <c r="D51" s="49" t="n"/>
      <c r="E51" s="49" t="n"/>
      <c r="F51" s="49" t="n"/>
      <c r="G51" s="49" t="n"/>
      <c r="H51" s="49" t="n"/>
      <c r="I51" s="49" t="n"/>
      <c r="J51" s="49" t="n"/>
      <c r="K51" s="49" t="n"/>
      <c r="L51" s="49" t="n"/>
      <c r="M51" s="49" t="n"/>
    </row>
    <row r="52">
      <c r="A52" s="41" t="n"/>
      <c r="B52" s="49" t="n"/>
      <c r="C52" s="49" t="n"/>
      <c r="D52" s="49" t="n"/>
      <c r="E52" s="49" t="n"/>
      <c r="F52" s="49" t="n"/>
      <c r="G52" s="49" t="n"/>
      <c r="H52" s="49" t="n"/>
      <c r="I52" s="49" t="n"/>
      <c r="J52" s="49" t="n"/>
      <c r="K52" s="49" t="n"/>
      <c r="L52" s="49" t="n"/>
      <c r="M52" s="49" t="n"/>
    </row>
    <row r="53">
      <c r="A53" s="41" t="n"/>
      <c r="B53" s="49" t="n"/>
      <c r="C53" s="49" t="n"/>
      <c r="D53" s="49" t="n"/>
      <c r="E53" s="49" t="n"/>
      <c r="F53" s="49" t="n"/>
      <c r="G53" s="49" t="n"/>
      <c r="H53" s="49" t="n"/>
      <c r="I53" s="49" t="n"/>
      <c r="J53" s="49" t="n"/>
      <c r="K53" s="49" t="n"/>
      <c r="L53" s="49" t="n"/>
      <c r="M53" s="49" t="n"/>
    </row>
    <row r="54">
      <c r="A54" s="41" t="n"/>
      <c r="B54" s="49" t="n"/>
      <c r="C54" s="49" t="n"/>
      <c r="D54" s="49" t="n"/>
      <c r="E54" s="49" t="n"/>
      <c r="F54" s="49" t="n"/>
      <c r="G54" s="49" t="n"/>
      <c r="H54" s="49" t="n"/>
      <c r="I54" s="49" t="n"/>
      <c r="J54" s="49" t="n"/>
      <c r="K54" s="49" t="n"/>
      <c r="L54" s="49" t="n"/>
      <c r="M54" s="49" t="n"/>
    </row>
    <row r="55">
      <c r="A55" s="41" t="n"/>
      <c r="B55" s="49" t="n"/>
      <c r="C55" s="49" t="n"/>
      <c r="D55" s="49" t="n"/>
      <c r="E55" s="49" t="n"/>
      <c r="F55" s="49" t="n"/>
      <c r="G55" s="49" t="n"/>
      <c r="H55" s="49" t="n"/>
      <c r="I55" s="49" t="n"/>
      <c r="J55" s="49" t="n"/>
      <c r="K55" s="49" t="n"/>
      <c r="L55" s="49" t="n"/>
      <c r="M55" s="49" t="n"/>
    </row>
    <row r="56">
      <c r="A56" s="41" t="n"/>
      <c r="B56" s="49" t="n"/>
      <c r="C56" s="49" t="n"/>
      <c r="D56" s="49" t="n"/>
      <c r="E56" s="49" t="n"/>
      <c r="F56" s="49" t="n"/>
      <c r="G56" s="49" t="n"/>
      <c r="H56" s="49" t="n"/>
      <c r="I56" s="49" t="n"/>
      <c r="J56" s="49" t="n"/>
      <c r="K56" s="49" t="n"/>
      <c r="L56" s="49" t="n"/>
      <c r="M56" s="49" t="n"/>
    </row>
    <row r="57">
      <c r="A57" s="41" t="n"/>
      <c r="B57" s="49" t="n"/>
      <c r="C57" s="49" t="n"/>
      <c r="D57" s="49" t="n"/>
      <c r="E57" s="49" t="n"/>
      <c r="F57" s="49" t="n"/>
      <c r="G57" s="49" t="n"/>
      <c r="H57" s="49" t="n"/>
      <c r="I57" s="49" t="n"/>
      <c r="J57" s="49" t="n"/>
      <c r="K57" s="49" t="n"/>
      <c r="L57" s="49" t="n"/>
      <c r="M57" s="49" t="n"/>
    </row>
    <row r="58">
      <c r="A58" s="41" t="n"/>
      <c r="B58" s="49" t="n"/>
      <c r="C58" s="49" t="n"/>
      <c r="D58" s="49" t="n"/>
      <c r="E58" s="49" t="n"/>
      <c r="F58" s="49" t="n"/>
      <c r="G58" s="49" t="n"/>
      <c r="H58" s="49" t="n"/>
      <c r="I58" s="49" t="n"/>
      <c r="J58" s="49" t="n"/>
      <c r="K58" s="49" t="n"/>
      <c r="L58" s="49" t="n"/>
      <c r="M58" s="49" t="n"/>
    </row>
    <row r="59">
      <c r="A59" s="41" t="n"/>
      <c r="B59" s="49" t="n"/>
      <c r="C59" s="49" t="n"/>
      <c r="D59" s="49" t="n"/>
      <c r="E59" s="49" t="n"/>
      <c r="F59" s="49" t="n"/>
      <c r="G59" s="49" t="n"/>
      <c r="H59" s="49" t="n"/>
      <c r="I59" s="49" t="n"/>
      <c r="J59" s="49" t="n"/>
      <c r="K59" s="49" t="n"/>
      <c r="L59" s="49" t="n"/>
      <c r="M59" s="49" t="n"/>
    </row>
    <row r="60">
      <c r="A60" s="41" t="n"/>
      <c r="B60" s="49" t="n"/>
      <c r="C60" s="49" t="n"/>
      <c r="D60" s="49" t="n"/>
      <c r="E60" s="49" t="n"/>
      <c r="F60" s="49" t="n"/>
      <c r="G60" s="49" t="n"/>
      <c r="H60" s="49" t="n"/>
      <c r="I60" s="49" t="n"/>
      <c r="J60" s="49" t="n"/>
      <c r="K60" s="49" t="n"/>
      <c r="L60" s="49" t="n"/>
      <c r="M60" s="49" t="n"/>
    </row>
    <row r="61">
      <c r="A61" s="41" t="n"/>
      <c r="B61" s="49" t="n"/>
      <c r="C61" s="49" t="n"/>
      <c r="D61" s="49" t="n"/>
      <c r="E61" s="49" t="n"/>
      <c r="F61" s="49" t="n"/>
      <c r="G61" s="49" t="n"/>
      <c r="H61" s="49" t="n"/>
      <c r="I61" s="49" t="n"/>
      <c r="J61" s="49" t="n"/>
      <c r="K61" s="49" t="n"/>
      <c r="L61" s="49" t="n"/>
      <c r="M61" s="49" t="n"/>
    </row>
    <row r="62">
      <c r="A62" s="41" t="n"/>
      <c r="B62" s="49" t="n"/>
      <c r="C62" s="49" t="n"/>
      <c r="D62" s="49" t="n"/>
      <c r="E62" s="49" t="n"/>
      <c r="F62" s="49" t="n"/>
      <c r="G62" s="49" t="n"/>
      <c r="H62" s="49" t="n"/>
      <c r="I62" s="49" t="n"/>
      <c r="J62" s="49" t="n"/>
      <c r="K62" s="49" t="n"/>
      <c r="L62" s="49" t="n"/>
      <c r="M62" s="49" t="n"/>
    </row>
    <row r="63">
      <c r="A63" s="41" t="n"/>
      <c r="B63" s="49" t="n"/>
      <c r="C63" s="49" t="n"/>
      <c r="D63" s="49" t="n"/>
      <c r="E63" s="49" t="n"/>
      <c r="F63" s="49" t="n"/>
      <c r="G63" s="49" t="n"/>
      <c r="H63" s="49" t="n"/>
      <c r="I63" s="49" t="n"/>
      <c r="J63" s="49" t="n"/>
      <c r="K63" s="49" t="n"/>
      <c r="L63" s="49" t="n"/>
      <c r="M63" s="49" t="n"/>
    </row>
    <row r="64">
      <c r="A64" s="41" t="n"/>
      <c r="B64" s="49" t="n"/>
      <c r="C64" s="49" t="n"/>
      <c r="D64" s="49" t="n"/>
      <c r="E64" s="49" t="n"/>
      <c r="F64" s="49" t="n"/>
      <c r="G64" s="49" t="n"/>
      <c r="H64" s="49" t="n"/>
      <c r="I64" s="49" t="n"/>
      <c r="J64" s="49" t="n"/>
      <c r="K64" s="49" t="n"/>
      <c r="L64" s="49" t="n"/>
      <c r="M64" s="49" t="n"/>
    </row>
    <row r="66" ht="34" customHeight="1">
      <c r="A66" s="10" t="inlineStr">
        <is>
          <t>QBuddy hace esto en cada estado de cuenta, solo, y cuadra cada total con el banco antes de registrar en QuickBooks. Agenda una demo de 15 minutos →</t>
        </is>
      </c>
      <c r="B66" s="11" t="n"/>
      <c r="C66" s="11" t="n"/>
      <c r="D66" s="11" t="n"/>
      <c r="E66" s="11" t="n"/>
      <c r="F66" s="11" t="n"/>
      <c r="G66" s="11" t="n"/>
      <c r="H66" s="11" t="n"/>
      <c r="I66" s="11" t="n"/>
      <c r="J66" s="11" t="n"/>
      <c r="K66" s="11" t="n"/>
      <c r="L66" s="11" t="n"/>
      <c r="M66" s="11" t="n"/>
    </row>
  </sheetData>
  <mergeCells count="3">
    <mergeCell ref="A2:M2"/>
    <mergeCell ref="A1:M1"/>
    <mergeCell ref="A66:M66"/>
  </mergeCells>
  <conditionalFormatting sqref="B5:M64">
    <cfRule type="cellIs" priority="1" operator="equal" dxfId="3">
      <formula>"Esperando"</formula>
    </cfRule>
    <cfRule type="cellIs" priority="2" operator="equal" dxfId="4">
      <formula>"Recibido"</formula>
    </cfRule>
    <cfRule type="cellIs" priority="3" operator="equal" dxfId="5">
      <formula>"Cuadrado"</formula>
    </cfRule>
    <cfRule type="cellIs" priority="4" operator="equal" dxfId="6">
      <formula>"Registrado"</formula>
    </cfRule>
  </conditionalFormatting>
  <dataValidations count="1">
    <dataValidation sqref="B5 B6 B7 B8 B9 B10 B11 B12 B13 B14 B15 B16 B17 B18 B19 B20 B21 B22 B23 B24 B25 B26 B27 B28 B29 B30 B31 B32 B33 B34 B35 B36 B37 B38 B39 B40 B41 B42 B43 B44 B45 B46 B47 B48 B49 B50 B51 B52 B53 B54 B55 B56 B57 B58 B59 B60 B61 B62 B63 B64 C5 C6 C7 C8 C9 C10 C11 C12 C13 C14 C15 C16 C17 C18 C19 C20 C21 C22 C23 C24 C25 C26 C27 C28 C29 C30 C31 C32 C33 C34 C35 C36 C37 C38 C39 C40 C41 C42 C43 C44 C45 C46 C47 C48 C49 C50 C51 C52 C53 C54 C55 C56 C57 C58 C59 C60 C61 C62 C63 C64 D5 D6 D7 D8 D9 D10 D11 D12 D13 D14 D15 D16 D17 D18 D19 D20 D21 D22 D23 D24 D25 D26 D27 D28 D29 D30 D31 D32 D33 D34 D35 D36 D37 D38 D39 D40 D41 D42 D43 D44 D45 D46 D47 D48 D49 D50 D51 D52 D53 D54 D55 D56 D57 D58 D59 D60 D61 D62 D63 D64 E5 E6 E7 E8 E9 E10 E11 E12 E13 E14 E15 E16 E17 E18 E19 E20 E21 E22 E23 E24 E25 E26 E27 E28 E29 E30 E31 E32 E33 E34 E35 E36 E37 E38 E39 E40 E41 E42 E43 E44 E45 E46 E47 E48 E49 E50 E51 E52 E53 E54 E55 E56 E57 E58 E59 E60 E61 E62 E63 E64 F5 F6 F7 F8 F9 F10 F11 F12 F13 F14 F15 F16 F17 F18 F19 F20 F21 F22 F23 F24 F25 F26 F27 F28 F29 F30 F31 F32 F33 F34 F35 F36 F37 F38 F39 F40 F41 F42 F43 F44 F45 F46 F47 F48 F49 F50 F51 F52 F53 F54 F55 F56 F57 F58 F59 F60 F61 F62 F63 F64 G5 G6 G7 G8 G9 G10 G11 G12 G13 G14 G15 G16 G17 G18 G19 G20 G21 G22 G23 G24 G25 G26 G27 G28 G29 G30 G31 G32 G33 G34 G35 G36 G37 G38 G39 G40 G41 G42 G43 G44 G45 G46 G47 G48 G49 G50 G51 G52 G53 G54 G55 G56 G57 G58 G59 G60 G61 G62 G63 G64 H5 H6 H7 H8 H9 H10 H11 H12 H13 H14 H15 H16 H17 H18 H19 H20 H21 H22 H23 H24 H25 H26 H27 H28 H29 H30 H31 H32 H33 H34 H35 H36 H37 H38 H39 H40 H41 H42 H43 H44 H45 H46 H47 H48 H49 H50 H51 H52 H53 H54 H55 H56 H57 H58 H59 H60 H61 H62 H63 H64 I5 I6 I7 I8 I9 I10 I11 I12 I13 I14 I15 I16 I17 I18 I19 I20 I21 I22 I23 I24 I25 I26 I27 I28 I29 I30 I31 I32 I33 I34 I35 I36 I37 I38 I39 I40 I41 I42 I43 I44 I45 I46 I47 I48 I49 I50 I51 I52 I53 I54 I55 I56 I57 I58 I59 I60 I61 I62 I63 I64 J5 J6 J7 J8 J9 J10 J11 J12 J13 J14 J15 J16 J17 J18 J19 J20 J21 J22 J23 J24 J25 J26 J27 J28 J29 J30 J31 J32 J33 J34 J35 J36 J37 J38 J39 J40 J41 J42 J43 J44 J45 J46 J47 J48 J49 J50 J51 J52 J53 J54 J55 J56 J57 J58 J59 J60 J61 J62 J63 J64 K5 K6 K7 K8 K9 K10 K11 K12 K13 K14 K15 K16 K17 K18 K19 K20 K21 K22 K23 K24 K25 K26 K27 K28 K29 K30 K31 K32 K33 K34 K35 K36 K37 K38 K39 K40 K41 K42 K43 K44 K45 K46 K47 K48 K49 K50 K51 K52 K53 K54 K55 K56 K57 K58 K59 K60 K61 K62 K63 K64 L5 L6 L7 L8 L9 L10 L11 L12 L13 L14 L15 L16 L17 L18 L19 L20 L21 L22 L23 L24 L25 L26 L27 L28 L29 L30 L31 L32 L33 L34 L35 L36 L37 L38 L39 L40 L41 L42 L43 L44 L45 L46 L47 L48 L49 L50 L51 L52 L53 L54 L55 L56 L57 L58 L59 L60 L61 L62 L63 L64 M5 M6 M7 M8 M9 M10 M11 M12 M13 M14 M15 M16 M17 M18 M19 M20 M21 M22 M23 M24 M25 M26 M27 M28 M29 M30 M31 M32 M33 M34 M35 M36 M37 M38 M39 M40 M41 M42 M43 M44 M45 M46 M47 M48 M49 M50 M51 M52 M53 M54 M55 M56 M57 M58 M59 M60 M61 M62 M63 M64" showDropDown="0" showInputMessage="0" showErrorMessage="0" allowBlank="1" type="list">
      <formula1>"Esperando,Recibido,Cuadrado,Registrado"</formula1>
    </dataValidation>
  </dataValidations>
  <hyperlinks>
    <hyperlink xmlns:r="http://schemas.openxmlformats.org/officeDocument/2006/relationships" ref="A66"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bright i-deas tech, LLC</dc:creator>
  <dc:title>El Kit de la Firma QBuddy</dc:title>
  <dcterms:created xsi:type="dcterms:W3CDTF">2026-10-15T01:54:26Z</dcterms:created>
  <dcterms:modified xsi:type="dcterms:W3CDTF">2026-10-15T01:54:26Z</dcterms:modified>
</cp:coreProperties>
</file>